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alhammadi0-my.sharepoint.com/personal/px_corporate_hh_med_sa/Documents/ATHEER &amp; SHAHAD/Complaints Report/Complaints Reports from New Staff/"/>
    </mc:Choice>
  </mc:AlternateContent>
  <xr:revisionPtr revIDLastSave="303" documentId="11_9FD5B0B08551E8FBAC98E59FDCA0FBD84756BAAE" xr6:coauthVersionLast="47" xr6:coauthVersionMax="47" xr10:uidLastSave="{87845308-7C02-45DE-93D7-DFBDDFF897B9}"/>
  <bookViews>
    <workbookView xWindow="-120" yWindow="-120" windowWidth="29040" windowHeight="15840" tabRatio="575" firstSheet="2" activeTab="5" xr2:uid="{00000000-000D-0000-FFFF-FFFF00000000}"/>
  </bookViews>
  <sheets>
    <sheet name="Dropdown" sheetId="2" r:id="rId1"/>
    <sheet name="AUG 2022 " sheetId="13" r:id="rId2"/>
    <sheet name="SEP 2022 " sheetId="12" r:id="rId3"/>
    <sheet name="OCT 2022" sheetId="4" r:id="rId4"/>
    <sheet name="NOV 2022" sheetId="3" r:id="rId5"/>
    <sheet name="DEC 2022" sheetId="5" r:id="rId6"/>
  </sheets>
  <externalReferences>
    <externalReference r:id="rId7"/>
    <externalReference r:id="rId8"/>
    <externalReference r:id="rId9"/>
    <externalReference r:id="rId10"/>
  </externalReferences>
  <definedNames>
    <definedName name="_1._Quality" localSheetId="1">Dropdown!#REF!</definedName>
    <definedName name="_1._Quality" localSheetId="5">Dropdown!#REF!</definedName>
    <definedName name="_1._Quality" localSheetId="2">Dropdown!#REF!</definedName>
    <definedName name="_1._Quality">Dropdown!#REF!</definedName>
    <definedName name="_2._Safety" localSheetId="1">Dropdown!#REF!</definedName>
    <definedName name="_2._Safety" localSheetId="5">Dropdown!#REF!</definedName>
    <definedName name="_2._Safety" localSheetId="2">Dropdown!#REF!</definedName>
    <definedName name="_2._Safety">Dropdown!#REF!</definedName>
    <definedName name="_3._Institutional_issues" localSheetId="1">Dropdown!#REF!</definedName>
    <definedName name="_3._Institutional_issues" localSheetId="5">Dropdown!#REF!</definedName>
    <definedName name="_3._Institutional_issues" localSheetId="2">Dropdown!#REF!</definedName>
    <definedName name="_3._Institutional_issues">Dropdown!#REF!</definedName>
    <definedName name="_4._Accessibility" localSheetId="1">Dropdown!#REF!</definedName>
    <definedName name="_4._Accessibility" localSheetId="5">Dropdown!#REF!</definedName>
    <definedName name="_4._Accessibility" localSheetId="2">Dropdown!#REF!</definedName>
    <definedName name="_4._Accessibility">Dropdown!#REF!</definedName>
    <definedName name="_5._Communication" localSheetId="1">Dropdown!#REF!</definedName>
    <definedName name="_5._Communication" localSheetId="5">Dropdown!#REF!</definedName>
    <definedName name="_5._Communication" localSheetId="2">Dropdown!#REF!</definedName>
    <definedName name="_5._Communication">Dropdown!#REF!</definedName>
    <definedName name="_6._Humanness___Caring" localSheetId="1">Dropdown!#REF!</definedName>
    <definedName name="_6._Humanness___Caring" localSheetId="5">Dropdown!#REF!</definedName>
    <definedName name="_6._Humanness___Caring" localSheetId="2">Dropdown!#REF!</definedName>
    <definedName name="_6._Humanness___Caring">Dropdown!#REF!</definedName>
    <definedName name="_xlnm._FilterDatabase" localSheetId="1" hidden="1">'AUG 2022 '!$A$1:$BF$15</definedName>
    <definedName name="_xlnm._FilterDatabase" localSheetId="5" hidden="1">'DEC 2022'!$A$1:$BF$67</definedName>
    <definedName name="_xlnm._FilterDatabase" localSheetId="4" hidden="1">'NOV 2022'!$A$1:$BF$67</definedName>
    <definedName name="_xlnm._FilterDatabase" localSheetId="3" hidden="1">'OCT 2022'!$A$1:$BF$94</definedName>
    <definedName name="_xlnm._FilterDatabase" localSheetId="2" hidden="1">'SEP 2022 '!$CQ$1:$CY$20</definedName>
    <definedName name="Accessibility" localSheetId="1">Dropdown!#REF!</definedName>
    <definedName name="Accessibility" localSheetId="5">Dropdown!#REF!</definedName>
    <definedName name="Accessibility" localSheetId="2">Dropdown!#REF!</definedName>
    <definedName name="Accessibility">Dropdown!#REF!</definedName>
    <definedName name="Communication" localSheetId="1">Dropdown!#REF!</definedName>
    <definedName name="Communication" localSheetId="5">Dropdown!#REF!</definedName>
    <definedName name="Communication" localSheetId="2">Dropdown!#REF!</definedName>
    <definedName name="Communication">Dropdown!#REF!</definedName>
    <definedName name="Humanness.Caring" localSheetId="1">Dropdown!#REF!</definedName>
    <definedName name="Humanness.Caring" localSheetId="5">Dropdown!#REF!</definedName>
    <definedName name="Humanness.Caring" localSheetId="2">Dropdown!#REF!</definedName>
    <definedName name="Humanness.Caring">Dropdown!#REF!</definedName>
    <definedName name="Institutional.issues" localSheetId="1">Dropdown!#REF!</definedName>
    <definedName name="Institutional.issues" localSheetId="5">Dropdown!#REF!</definedName>
    <definedName name="Institutional.issues" localSheetId="2">Dropdown!#REF!</definedName>
    <definedName name="Institutional.issues">Dropdown!#REF!</definedName>
    <definedName name="Quality" localSheetId="1">Dropdown!#REF!</definedName>
    <definedName name="Quality" localSheetId="5">Dropdown!#REF!</definedName>
    <definedName name="Quality" localSheetId="2">Dropdown!#REF!</definedName>
    <definedName name="Quality">Dropdown!#REF!</definedName>
    <definedName name="Safety" localSheetId="1">Dropdown!#REF!</definedName>
    <definedName name="Safety" localSheetId="5">Dropdown!#REF!</definedName>
    <definedName name="Safety" localSheetId="2">Dropdown!#REF!</definedName>
    <definedName name="Safety">Dropdown!#REF!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06" i="12" l="1"/>
  <c r="AQ81" i="12"/>
  <c r="AQ80" i="12"/>
  <c r="BL24" i="13"/>
  <c r="AU3" i="13" l="1"/>
  <c r="AP34" i="13"/>
  <c r="AQ30" i="13"/>
  <c r="AQ29" i="13"/>
  <c r="AQ20" i="13"/>
  <c r="AQ25" i="13"/>
  <c r="AQ23" i="13"/>
  <c r="AQ22" i="13"/>
  <c r="AQ21" i="13"/>
  <c r="AQ19" i="13"/>
  <c r="AQ18" i="13"/>
  <c r="J136" i="4"/>
  <c r="AP134" i="4"/>
  <c r="M101" i="4"/>
  <c r="J148" i="4"/>
  <c r="J122" i="4"/>
  <c r="B102" i="4"/>
  <c r="B106" i="4"/>
  <c r="AP121" i="4"/>
  <c r="AN5" i="3"/>
  <c r="AN6" i="3"/>
  <c r="AN7" i="3"/>
  <c r="AN8" i="3"/>
  <c r="AN9" i="3"/>
  <c r="AN10" i="3"/>
  <c r="AN11" i="3"/>
  <c r="AN12" i="3"/>
  <c r="AN13" i="3"/>
  <c r="AN14" i="3"/>
  <c r="AN15" i="3"/>
  <c r="AN16" i="3"/>
  <c r="AN17" i="3"/>
  <c r="AN18" i="3"/>
  <c r="AN19" i="3"/>
  <c r="AN20" i="3"/>
  <c r="AN21" i="3"/>
  <c r="AN22" i="3"/>
  <c r="AN23" i="3"/>
  <c r="AN24" i="3"/>
  <c r="AN25" i="3"/>
  <c r="AN26" i="3"/>
  <c r="AN27" i="3"/>
  <c r="AN28" i="3"/>
  <c r="AN29" i="3"/>
  <c r="AN30" i="3"/>
  <c r="AN31" i="3"/>
  <c r="AN32" i="3"/>
  <c r="AN33" i="3"/>
  <c r="AN34" i="3"/>
  <c r="AN35" i="3"/>
  <c r="AN36" i="3"/>
  <c r="AN37" i="3"/>
  <c r="AN38" i="3"/>
  <c r="AN39" i="3"/>
  <c r="AN40" i="3"/>
  <c r="AN41" i="3"/>
  <c r="AN42" i="3"/>
  <c r="AN43" i="3"/>
  <c r="AN44" i="3"/>
  <c r="AN45" i="3"/>
  <c r="AN46" i="3"/>
  <c r="AN47" i="3"/>
  <c r="AN48" i="3"/>
  <c r="AN49" i="3"/>
  <c r="AN50" i="3"/>
  <c r="AN51" i="3"/>
  <c r="AN52" i="3"/>
  <c r="AN53" i="3"/>
  <c r="AN54" i="3"/>
  <c r="AN55" i="3"/>
  <c r="AN56" i="3"/>
  <c r="AN57" i="3"/>
  <c r="AN58" i="3"/>
  <c r="AN59" i="3"/>
  <c r="AN60" i="3"/>
  <c r="AN61" i="3"/>
  <c r="AN62" i="3"/>
  <c r="AN63" i="3"/>
  <c r="AN64" i="3"/>
  <c r="AN65" i="3"/>
  <c r="AN66" i="3"/>
  <c r="AN67" i="3"/>
  <c r="AN3" i="3"/>
  <c r="AN4" i="3"/>
  <c r="AJ5" i="3"/>
  <c r="AJ6" i="3"/>
  <c r="AJ7" i="3"/>
  <c r="AJ8" i="3"/>
  <c r="AJ9" i="3"/>
  <c r="AJ10" i="3"/>
  <c r="AJ11" i="3"/>
  <c r="AJ12" i="3"/>
  <c r="AJ13" i="3"/>
  <c r="AJ14" i="3"/>
  <c r="AJ15" i="3"/>
  <c r="AJ16" i="3"/>
  <c r="AJ17" i="3"/>
  <c r="AJ18" i="3"/>
  <c r="AJ19" i="3"/>
  <c r="AJ20" i="3"/>
  <c r="AJ21" i="3"/>
  <c r="AJ22" i="3"/>
  <c r="AJ23" i="3"/>
  <c r="AJ24" i="3"/>
  <c r="AJ25" i="3"/>
  <c r="AJ26" i="3"/>
  <c r="AJ27" i="3"/>
  <c r="AJ28" i="3"/>
  <c r="AJ29" i="3"/>
  <c r="AJ30" i="3"/>
  <c r="AJ31" i="3"/>
  <c r="AJ32" i="3"/>
  <c r="AJ33" i="3"/>
  <c r="AJ34" i="3"/>
  <c r="AJ35" i="3"/>
  <c r="AJ36" i="3"/>
  <c r="AJ37" i="3"/>
  <c r="AJ38" i="3"/>
  <c r="AJ39" i="3"/>
  <c r="AJ40" i="3"/>
  <c r="AJ41" i="3"/>
  <c r="AJ42" i="3"/>
  <c r="AJ43" i="3"/>
  <c r="AJ44" i="3"/>
  <c r="AJ45" i="3"/>
  <c r="AJ46" i="3"/>
  <c r="AJ47" i="3"/>
  <c r="AJ48" i="3"/>
  <c r="AJ49" i="3"/>
  <c r="AJ50" i="3"/>
  <c r="AJ51" i="3"/>
  <c r="AJ52" i="3"/>
  <c r="AJ53" i="3"/>
  <c r="AJ54" i="3"/>
  <c r="AJ55" i="3"/>
  <c r="AJ56" i="3"/>
  <c r="AJ57" i="3"/>
  <c r="AJ58" i="3"/>
  <c r="AJ59" i="3"/>
  <c r="AJ60" i="3"/>
  <c r="AJ61" i="3"/>
  <c r="AJ62" i="3"/>
  <c r="AJ63" i="3"/>
  <c r="AJ64" i="3"/>
  <c r="AJ65" i="3"/>
  <c r="AJ66" i="3"/>
  <c r="AJ67" i="3"/>
  <c r="AJ3" i="3"/>
  <c r="AE67" i="3"/>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3" i="3"/>
  <c r="AA5" i="3"/>
  <c r="AA6" i="3"/>
  <c r="AA7" i="3"/>
  <c r="AA8" i="3"/>
  <c r="AA9" i="3"/>
  <c r="AA10" i="3"/>
  <c r="AA11" i="3"/>
  <c r="AA12" i="3"/>
  <c r="AA13" i="3"/>
  <c r="AA14" i="3"/>
  <c r="AA15" i="3"/>
  <c r="AA16" i="3"/>
  <c r="AA17" i="3"/>
  <c r="AA18" i="3"/>
  <c r="AA19" i="3"/>
  <c r="AA20" i="3"/>
  <c r="AA21" i="3"/>
  <c r="AA22" i="3"/>
  <c r="AA23" i="3"/>
  <c r="AA24" i="3"/>
  <c r="AA25" i="3"/>
  <c r="AA26" i="3"/>
  <c r="AA27" i="3"/>
  <c r="AA28" i="3"/>
  <c r="AA29" i="3"/>
  <c r="AA30" i="3"/>
  <c r="AA31" i="3"/>
  <c r="AA32" i="3"/>
  <c r="AA33" i="3"/>
  <c r="AA34" i="3"/>
  <c r="AA35" i="3"/>
  <c r="AA36" i="3"/>
  <c r="AA37" i="3"/>
  <c r="AA38" i="3"/>
  <c r="AA39" i="3"/>
  <c r="AA40" i="3"/>
  <c r="AA41" i="3"/>
  <c r="AA42" i="3"/>
  <c r="AA43" i="3"/>
  <c r="AA44" i="3"/>
  <c r="AA45" i="3"/>
  <c r="AA46" i="3"/>
  <c r="AA47" i="3"/>
  <c r="AA48" i="3"/>
  <c r="AA49" i="3"/>
  <c r="AA50" i="3"/>
  <c r="AA51" i="3"/>
  <c r="AA52" i="3"/>
  <c r="AA53" i="3"/>
  <c r="AA54" i="3"/>
  <c r="AA55" i="3"/>
  <c r="AA56" i="3"/>
  <c r="AA57" i="3"/>
  <c r="AA58" i="3"/>
  <c r="AA59" i="3"/>
  <c r="AA60" i="3"/>
  <c r="AA61" i="3"/>
  <c r="AA62" i="3"/>
  <c r="AA63" i="3"/>
  <c r="AA64" i="3"/>
  <c r="AA65" i="3"/>
  <c r="AA66" i="3"/>
  <c r="AA67" i="3"/>
  <c r="AA3" i="3"/>
  <c r="W5" i="3"/>
  <c r="W6" i="3"/>
  <c r="W7" i="3"/>
  <c r="W8" i="3"/>
  <c r="W9" i="3"/>
  <c r="W10" i="3"/>
  <c r="W11" i="3"/>
  <c r="W12" i="3"/>
  <c r="W13" i="3"/>
  <c r="W14" i="3"/>
  <c r="W15" i="3"/>
  <c r="W16" i="3"/>
  <c r="W17" i="3"/>
  <c r="W18" i="3"/>
  <c r="W19" i="3"/>
  <c r="W20" i="3"/>
  <c r="W21" i="3"/>
  <c r="W22" i="3"/>
  <c r="W23" i="3"/>
  <c r="W24" i="3"/>
  <c r="W25" i="3"/>
  <c r="W26" i="3"/>
  <c r="W27" i="3"/>
  <c r="W28" i="3"/>
  <c r="W29" i="3"/>
  <c r="W30" i="3"/>
  <c r="W31" i="3"/>
  <c r="W32" i="3"/>
  <c r="W33" i="3"/>
  <c r="W34" i="3"/>
  <c r="W35" i="3"/>
  <c r="W36" i="3"/>
  <c r="W37" i="3"/>
  <c r="W38" i="3"/>
  <c r="W39" i="3"/>
  <c r="W40" i="3"/>
  <c r="W41" i="3"/>
  <c r="W42" i="3"/>
  <c r="W43" i="3"/>
  <c r="W44" i="3"/>
  <c r="W45" i="3"/>
  <c r="W46" i="3"/>
  <c r="W47" i="3"/>
  <c r="W48" i="3"/>
  <c r="W49" i="3"/>
  <c r="W50" i="3"/>
  <c r="W51" i="3"/>
  <c r="W52" i="3"/>
  <c r="W53" i="3"/>
  <c r="W54" i="3"/>
  <c r="W55" i="3"/>
  <c r="W56" i="3"/>
  <c r="W57" i="3"/>
  <c r="W58" i="3"/>
  <c r="W59" i="3"/>
  <c r="W60" i="3"/>
  <c r="W61" i="3"/>
  <c r="W62" i="3"/>
  <c r="W63" i="3"/>
  <c r="W64" i="3"/>
  <c r="W65" i="3"/>
  <c r="W66" i="3"/>
  <c r="W67" i="3"/>
  <c r="W3" i="3"/>
  <c r="AU3" i="3"/>
  <c r="AU4" i="3"/>
  <c r="AU6" i="3"/>
  <c r="AU7" i="3"/>
  <c r="AU8" i="3"/>
  <c r="AU9" i="3"/>
  <c r="AU10" i="3"/>
  <c r="AU11" i="3"/>
  <c r="AU12" i="3"/>
  <c r="AU13" i="3"/>
  <c r="AU14" i="3"/>
  <c r="AU15" i="3"/>
  <c r="AU16" i="3"/>
  <c r="AU17" i="3"/>
  <c r="AU18" i="3"/>
  <c r="AU19" i="3"/>
  <c r="AU20" i="3"/>
  <c r="AU21" i="3"/>
  <c r="AU22" i="3"/>
  <c r="AU23" i="3"/>
  <c r="AU24" i="3"/>
  <c r="AU25" i="3"/>
  <c r="AU26" i="3"/>
  <c r="AU27" i="3"/>
  <c r="AU28" i="3"/>
  <c r="AU29" i="3"/>
  <c r="AU30" i="3"/>
  <c r="AU31" i="3"/>
  <c r="AU32" i="3"/>
  <c r="AU33" i="3"/>
  <c r="AU34" i="3"/>
  <c r="AU35" i="3"/>
  <c r="AU36" i="3"/>
  <c r="AU37" i="3"/>
  <c r="AU38" i="3"/>
  <c r="AU39" i="3"/>
  <c r="AU40" i="3"/>
  <c r="AU41" i="3"/>
  <c r="AU42" i="3"/>
  <c r="AU43" i="3"/>
  <c r="AU44" i="3"/>
  <c r="AU45" i="3"/>
  <c r="AU46" i="3"/>
  <c r="AU47" i="3"/>
  <c r="AU48" i="3"/>
  <c r="AU49" i="3"/>
  <c r="AU50" i="3"/>
  <c r="AU51" i="3"/>
  <c r="AU52" i="3"/>
  <c r="AU53" i="3"/>
  <c r="AU54" i="3"/>
  <c r="AU55" i="3"/>
  <c r="AU56" i="3"/>
  <c r="AU57" i="3"/>
  <c r="AU58" i="3"/>
  <c r="AU59" i="3"/>
  <c r="AU60" i="3"/>
  <c r="AU61" i="3"/>
  <c r="AU62" i="3"/>
  <c r="AU63" i="3"/>
  <c r="AU64" i="3"/>
  <c r="AU65" i="3"/>
  <c r="AU66" i="3"/>
  <c r="AU67" i="3"/>
  <c r="BM19" i="3"/>
  <c r="AQ74" i="3"/>
  <c r="AQ75" i="3"/>
  <c r="AQ76" i="3"/>
  <c r="AQ77" i="3"/>
  <c r="AQ78" i="3"/>
  <c r="AQ79" i="3"/>
  <c r="AQ16" i="3"/>
  <c r="AQ15" i="3"/>
  <c r="AQ11" i="3"/>
  <c r="AQ3" i="3"/>
  <c r="AQ4" i="3"/>
  <c r="AQ6" i="3"/>
  <c r="AQ7" i="3"/>
  <c r="AQ8" i="3"/>
  <c r="AQ9" i="3"/>
  <c r="AQ10" i="3"/>
  <c r="AQ12" i="3"/>
  <c r="AQ13" i="3"/>
  <c r="AQ14" i="3"/>
  <c r="AQ17" i="3"/>
  <c r="AQ18" i="3"/>
  <c r="AQ19" i="3"/>
  <c r="AQ20" i="3"/>
  <c r="AQ21" i="3"/>
  <c r="AQ22" i="3"/>
  <c r="AQ23" i="3"/>
  <c r="AQ24" i="3"/>
  <c r="AQ25" i="3"/>
  <c r="AQ26" i="3"/>
  <c r="AQ27" i="3"/>
  <c r="AQ28" i="3"/>
  <c r="AQ29" i="3"/>
  <c r="AQ30" i="3"/>
  <c r="AQ31" i="3"/>
  <c r="AQ32" i="3"/>
  <c r="AQ33" i="3"/>
  <c r="AQ34" i="3"/>
  <c r="AQ35" i="3"/>
  <c r="AQ36" i="3"/>
  <c r="AQ37" i="3"/>
  <c r="AQ38" i="3"/>
  <c r="AQ39" i="3"/>
  <c r="AQ40" i="3"/>
  <c r="AQ41" i="3"/>
  <c r="AQ42" i="3"/>
  <c r="AQ43" i="3"/>
  <c r="AQ44" i="3"/>
  <c r="AQ45" i="3"/>
  <c r="AQ46" i="3"/>
  <c r="AQ47" i="3"/>
  <c r="AQ48" i="3"/>
  <c r="AQ49" i="3"/>
  <c r="AQ50" i="3"/>
  <c r="AQ51" i="3"/>
  <c r="AQ52" i="3"/>
  <c r="AQ53" i="3"/>
  <c r="AQ54" i="3"/>
  <c r="AQ55" i="3"/>
  <c r="AQ56" i="3"/>
  <c r="AQ57" i="3"/>
  <c r="AQ58" i="3"/>
  <c r="AQ59" i="3"/>
  <c r="AQ60" i="3"/>
  <c r="AQ61" i="3"/>
  <c r="AQ62" i="3"/>
  <c r="AQ63" i="3"/>
  <c r="AQ64" i="3"/>
  <c r="AQ65" i="3"/>
  <c r="AQ66" i="3"/>
  <c r="AQ67" i="3"/>
  <c r="AQ93" i="4"/>
  <c r="AQ94" i="4"/>
  <c r="AQ4" i="4"/>
  <c r="AQ5" i="4"/>
  <c r="AQ6" i="4"/>
  <c r="AQ7" i="4"/>
  <c r="AQ8" i="4"/>
  <c r="AQ9" i="4"/>
  <c r="AQ10" i="4"/>
  <c r="AQ11" i="4"/>
  <c r="AQ12" i="4"/>
  <c r="AQ13" i="4"/>
  <c r="AQ14" i="4"/>
  <c r="AQ15" i="4"/>
  <c r="AQ16" i="4"/>
  <c r="AQ17" i="4"/>
  <c r="AQ18" i="4"/>
  <c r="AQ19" i="4"/>
  <c r="AQ20" i="4"/>
  <c r="AQ21"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Y97" i="4" l="1"/>
  <c r="X99" i="4"/>
  <c r="Y98" i="4" s="1"/>
  <c r="AU4" i="4"/>
  <c r="AU5" i="4"/>
  <c r="AU6" i="4"/>
  <c r="AU7" i="4"/>
  <c r="AU8" i="4"/>
  <c r="AU9" i="4"/>
  <c r="AU10" i="4"/>
  <c r="AU11" i="4"/>
  <c r="AU12" i="4"/>
  <c r="AU13" i="4"/>
  <c r="AU14" i="4"/>
  <c r="AU15" i="4"/>
  <c r="AU16" i="4"/>
  <c r="AU17" i="4"/>
  <c r="AU18" i="4"/>
  <c r="AU19" i="4"/>
  <c r="AU20" i="4"/>
  <c r="AU21" i="4"/>
  <c r="AU22" i="4"/>
  <c r="AU23" i="4"/>
  <c r="AU24" i="4"/>
  <c r="AU25" i="4"/>
  <c r="AU26" i="4"/>
  <c r="AU27" i="4"/>
  <c r="AU28" i="4"/>
  <c r="AU29" i="4"/>
  <c r="AU30" i="4"/>
  <c r="AU31" i="4"/>
  <c r="AU32" i="4"/>
  <c r="AU33" i="4"/>
  <c r="AU34" i="4"/>
  <c r="AU35" i="4"/>
  <c r="AU36" i="4"/>
  <c r="AU37" i="4"/>
  <c r="AU38" i="4"/>
  <c r="AU39" i="4"/>
  <c r="AU40" i="4"/>
  <c r="AU41" i="4"/>
  <c r="AU42" i="4"/>
  <c r="AU43" i="4"/>
  <c r="AU44" i="4"/>
  <c r="AU45" i="4"/>
  <c r="AU46" i="4"/>
  <c r="AU47" i="4"/>
  <c r="AU48" i="4"/>
  <c r="AU49" i="4"/>
  <c r="AU50" i="4"/>
  <c r="AU51" i="4"/>
  <c r="AU52" i="4"/>
  <c r="AU53" i="4"/>
  <c r="AU54" i="4"/>
  <c r="AU55" i="4"/>
  <c r="AU56" i="4"/>
  <c r="AU57" i="4"/>
  <c r="AU58" i="4"/>
  <c r="AU59" i="4"/>
  <c r="AU60" i="4"/>
  <c r="AU61" i="4"/>
  <c r="AU62" i="4"/>
  <c r="AU63" i="4"/>
  <c r="AU64" i="4"/>
  <c r="AU65" i="4"/>
  <c r="AU66" i="4"/>
  <c r="AU67" i="4"/>
  <c r="AU68" i="4"/>
  <c r="AU69" i="4"/>
  <c r="AU70" i="4"/>
  <c r="AU71" i="4"/>
  <c r="AU72" i="4"/>
  <c r="AU73" i="4"/>
  <c r="AU74" i="4"/>
  <c r="AU75" i="4"/>
  <c r="AU76" i="4"/>
  <c r="AU77" i="4"/>
  <c r="AU78" i="4"/>
  <c r="AU79" i="4"/>
  <c r="AU80" i="4"/>
  <c r="AU81" i="4"/>
  <c r="AU82" i="4"/>
  <c r="AU83" i="4"/>
  <c r="AU84" i="4"/>
  <c r="AU85" i="4"/>
  <c r="AU86" i="4"/>
  <c r="AU87" i="4"/>
  <c r="AU88" i="4"/>
  <c r="AU89" i="4"/>
  <c r="AU90" i="4"/>
  <c r="AU91" i="4"/>
  <c r="AU92" i="4"/>
  <c r="AU93" i="4"/>
  <c r="AU94"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J4" i="4"/>
  <c r="AJ5" i="4"/>
  <c r="AJ6" i="4"/>
  <c r="AJ7" i="4"/>
  <c r="AJ8" i="4"/>
  <c r="AJ9" i="4"/>
  <c r="AJ10" i="4"/>
  <c r="AJ11" i="4"/>
  <c r="AJ12" i="4"/>
  <c r="AJ13" i="4"/>
  <c r="AJ14" i="4"/>
  <c r="AJ15" i="4"/>
  <c r="AJ16" i="4"/>
  <c r="AJ17" i="4"/>
  <c r="AJ18" i="4"/>
  <c r="AJ19" i="4"/>
  <c r="AJ20" i="4"/>
  <c r="AJ21" i="4"/>
  <c r="AJ22" i="4"/>
  <c r="AJ23" i="4"/>
  <c r="AJ24" i="4"/>
  <c r="AJ25" i="4"/>
  <c r="AJ26" i="4"/>
  <c r="AJ27" i="4"/>
  <c r="AJ28" i="4"/>
  <c r="AJ29" i="4"/>
  <c r="AJ30" i="4"/>
  <c r="AJ31" i="4"/>
  <c r="AJ32" i="4"/>
  <c r="AJ33" i="4"/>
  <c r="AJ34" i="4"/>
  <c r="AJ35" i="4"/>
  <c r="AJ36" i="4"/>
  <c r="AJ37" i="4"/>
  <c r="AJ38" i="4"/>
  <c r="AJ39" i="4"/>
  <c r="AJ40" i="4"/>
  <c r="AJ41" i="4"/>
  <c r="AJ42" i="4"/>
  <c r="AJ43" i="4"/>
  <c r="AJ44" i="4"/>
  <c r="AJ45" i="4"/>
  <c r="AJ46" i="4"/>
  <c r="AJ47" i="4"/>
  <c r="AJ48" i="4"/>
  <c r="AJ49" i="4"/>
  <c r="AJ50" i="4"/>
  <c r="AJ51" i="4"/>
  <c r="AJ52" i="4"/>
  <c r="AJ53" i="4"/>
  <c r="AJ54" i="4"/>
  <c r="AJ55" i="4"/>
  <c r="AJ56" i="4"/>
  <c r="AJ57" i="4"/>
  <c r="AJ58" i="4"/>
  <c r="AJ59" i="4"/>
  <c r="AJ60" i="4"/>
  <c r="AJ61" i="4"/>
  <c r="AJ62" i="4"/>
  <c r="AJ63" i="4"/>
  <c r="AJ64" i="4"/>
  <c r="AJ65" i="4"/>
  <c r="AJ66" i="4"/>
  <c r="AJ67" i="4"/>
  <c r="AJ68" i="4"/>
  <c r="AJ69" i="4"/>
  <c r="AJ70" i="4"/>
  <c r="AJ71" i="4"/>
  <c r="AJ72" i="4"/>
  <c r="AJ73" i="4"/>
  <c r="AJ74" i="4"/>
  <c r="AJ75" i="4"/>
  <c r="AJ76" i="4"/>
  <c r="AJ77" i="4"/>
  <c r="AJ78" i="4"/>
  <c r="AJ79" i="4"/>
  <c r="AJ80" i="4"/>
  <c r="AJ81" i="4"/>
  <c r="AJ82" i="4"/>
  <c r="AJ83" i="4"/>
  <c r="AJ84" i="4"/>
  <c r="AJ85" i="4"/>
  <c r="AJ86" i="4"/>
  <c r="AJ87" i="4"/>
  <c r="AJ88" i="4"/>
  <c r="AJ89" i="4"/>
  <c r="AJ90" i="4"/>
  <c r="AJ91" i="4"/>
  <c r="AJ92" i="4"/>
  <c r="AJ93" i="4"/>
  <c r="AJ94" i="4"/>
  <c r="AE4" i="4"/>
  <c r="AE5" i="4"/>
  <c r="AE6" i="4"/>
  <c r="AE7" i="4"/>
  <c r="AE8" i="4"/>
  <c r="AE9" i="4"/>
  <c r="AE10" i="4"/>
  <c r="AE11" i="4"/>
  <c r="AE12" i="4"/>
  <c r="AE13" i="4"/>
  <c r="AE14" i="4"/>
  <c r="AE15" i="4"/>
  <c r="AE16" i="4"/>
  <c r="AE17" i="4"/>
  <c r="AE18" i="4"/>
  <c r="AE19" i="4"/>
  <c r="AE20" i="4"/>
  <c r="AE21" i="4"/>
  <c r="AE22" i="4"/>
  <c r="AE23" i="4"/>
  <c r="AE24" i="4"/>
  <c r="AE25" i="4"/>
  <c r="AE26" i="4"/>
  <c r="AE27" i="4"/>
  <c r="AE28" i="4"/>
  <c r="AE29" i="4"/>
  <c r="AE30" i="4"/>
  <c r="AE31" i="4"/>
  <c r="AE32" i="4"/>
  <c r="AE33" i="4"/>
  <c r="AE34" i="4"/>
  <c r="AE35" i="4"/>
  <c r="AE36" i="4"/>
  <c r="AE37" i="4"/>
  <c r="AE38" i="4"/>
  <c r="AE39" i="4"/>
  <c r="AE40" i="4"/>
  <c r="AE41" i="4"/>
  <c r="AE42" i="4"/>
  <c r="AE43" i="4"/>
  <c r="AE44" i="4"/>
  <c r="AE45" i="4"/>
  <c r="AE46" i="4"/>
  <c r="AE47" i="4"/>
  <c r="AE48" i="4"/>
  <c r="AE49" i="4"/>
  <c r="AE50" i="4"/>
  <c r="AE51" i="4"/>
  <c r="AE52" i="4"/>
  <c r="AE53" i="4"/>
  <c r="AE54" i="4"/>
  <c r="AE55" i="4"/>
  <c r="AE56" i="4"/>
  <c r="AE57" i="4"/>
  <c r="AE58" i="4"/>
  <c r="AE59" i="4"/>
  <c r="AE60" i="4"/>
  <c r="AE61" i="4"/>
  <c r="AE62" i="4"/>
  <c r="AE63" i="4"/>
  <c r="AE64" i="4"/>
  <c r="AE65" i="4"/>
  <c r="AE66" i="4"/>
  <c r="AE67" i="4"/>
  <c r="AE68" i="4"/>
  <c r="AE69" i="4"/>
  <c r="AE70" i="4"/>
  <c r="AE71" i="4"/>
  <c r="AE72" i="4"/>
  <c r="AE73" i="4"/>
  <c r="AE74" i="4"/>
  <c r="AE75" i="4"/>
  <c r="AE76" i="4"/>
  <c r="AE77" i="4"/>
  <c r="AE78" i="4"/>
  <c r="AE79" i="4"/>
  <c r="AE80" i="4"/>
  <c r="AE81" i="4"/>
  <c r="AE82" i="4"/>
  <c r="AE83" i="4"/>
  <c r="AE84" i="4"/>
  <c r="AE85" i="4"/>
  <c r="AE86" i="4"/>
  <c r="AE87" i="4"/>
  <c r="AE88" i="4"/>
  <c r="AE89" i="4"/>
  <c r="AE90" i="4"/>
  <c r="AE91" i="4"/>
  <c r="AE92" i="4"/>
  <c r="AE93" i="4"/>
  <c r="AE94" i="4"/>
  <c r="AA4" i="4"/>
  <c r="AA5" i="4"/>
  <c r="AA6" i="4"/>
  <c r="AA7" i="4"/>
  <c r="AA8" i="4"/>
  <c r="AA9" i="4"/>
  <c r="AA10" i="4"/>
  <c r="AA11" i="4"/>
  <c r="AA12" i="4"/>
  <c r="AA13" i="4"/>
  <c r="AA14" i="4"/>
  <c r="AA15" i="4"/>
  <c r="AA16" i="4"/>
  <c r="AA17" i="4"/>
  <c r="AA18" i="4"/>
  <c r="AA19" i="4"/>
  <c r="AA20" i="4"/>
  <c r="AA21" i="4"/>
  <c r="AA22" i="4"/>
  <c r="AA23" i="4"/>
  <c r="AA24" i="4"/>
  <c r="AA25" i="4"/>
  <c r="AA26" i="4"/>
  <c r="AA27" i="4"/>
  <c r="AA28" i="4"/>
  <c r="AA29" i="4"/>
  <c r="AA30" i="4"/>
  <c r="AA31" i="4"/>
  <c r="AA32" i="4"/>
  <c r="AA33" i="4"/>
  <c r="AA34" i="4"/>
  <c r="AA35" i="4"/>
  <c r="AA36" i="4"/>
  <c r="AA37" i="4"/>
  <c r="AA38" i="4"/>
  <c r="AA39" i="4"/>
  <c r="AA40" i="4"/>
  <c r="AA41" i="4"/>
  <c r="AA42" i="4"/>
  <c r="AA43" i="4"/>
  <c r="AA44" i="4"/>
  <c r="AA45" i="4"/>
  <c r="AA46" i="4"/>
  <c r="AA47" i="4"/>
  <c r="AA48" i="4"/>
  <c r="AA49" i="4"/>
  <c r="AA50" i="4"/>
  <c r="AA51" i="4"/>
  <c r="AA52" i="4"/>
  <c r="AA53" i="4"/>
  <c r="AA54" i="4"/>
  <c r="AA55" i="4"/>
  <c r="AA56" i="4"/>
  <c r="AA57" i="4"/>
  <c r="AA58" i="4"/>
  <c r="AA59" i="4"/>
  <c r="AA60" i="4"/>
  <c r="AA61" i="4"/>
  <c r="AA62" i="4"/>
  <c r="AA63" i="4"/>
  <c r="AA64" i="4"/>
  <c r="AA65" i="4"/>
  <c r="AA66" i="4"/>
  <c r="AA67" i="4"/>
  <c r="AA68" i="4"/>
  <c r="AA69" i="4"/>
  <c r="AA70" i="4"/>
  <c r="AA71" i="4"/>
  <c r="AA72" i="4"/>
  <c r="AA73" i="4"/>
  <c r="AA74" i="4"/>
  <c r="AA75" i="4"/>
  <c r="AA76" i="4"/>
  <c r="AA77" i="4"/>
  <c r="AA78" i="4"/>
  <c r="AA79" i="4"/>
  <c r="AA80" i="4"/>
  <c r="AA81" i="4"/>
  <c r="AA82" i="4"/>
  <c r="AA83" i="4"/>
  <c r="AA84" i="4"/>
  <c r="AA85" i="4"/>
  <c r="AA86" i="4"/>
  <c r="AA87" i="4"/>
  <c r="AA88" i="4"/>
  <c r="AA89" i="4"/>
  <c r="AA90" i="4"/>
  <c r="AA91" i="4"/>
  <c r="AA92" i="4"/>
  <c r="AA93" i="4"/>
  <c r="AA94" i="4"/>
  <c r="W4" i="4"/>
  <c r="W5" i="4"/>
  <c r="W6" i="4"/>
  <c r="W7" i="4"/>
  <c r="W8" i="4"/>
  <c r="W9" i="4"/>
  <c r="W10" i="4"/>
  <c r="W11" i="4"/>
  <c r="W12" i="4"/>
  <c r="W13" i="4"/>
  <c r="W14" i="4"/>
  <c r="W15" i="4"/>
  <c r="W16" i="4"/>
  <c r="W17" i="4"/>
  <c r="W18" i="4"/>
  <c r="W19" i="4"/>
  <c r="W20" i="4"/>
  <c r="W21" i="4"/>
  <c r="W22" i="4"/>
  <c r="W23" i="4"/>
  <c r="W24" i="4"/>
  <c r="W25" i="4"/>
  <c r="W26" i="4"/>
  <c r="W27" i="4"/>
  <c r="W28" i="4"/>
  <c r="W29" i="4"/>
  <c r="W30" i="4"/>
  <c r="W31" i="4"/>
  <c r="W32" i="4"/>
  <c r="W33" i="4"/>
  <c r="W34" i="4"/>
  <c r="W35" i="4"/>
  <c r="W36" i="4"/>
  <c r="W37" i="4"/>
  <c r="W38" i="4"/>
  <c r="W39" i="4"/>
  <c r="W40" i="4"/>
  <c r="W41" i="4"/>
  <c r="W42" i="4"/>
  <c r="W43" i="4"/>
  <c r="W44" i="4"/>
  <c r="W45" i="4"/>
  <c r="W46" i="4"/>
  <c r="W47" i="4"/>
  <c r="W48" i="4"/>
  <c r="W49" i="4"/>
  <c r="W50" i="4"/>
  <c r="W51" i="4"/>
  <c r="W52" i="4"/>
  <c r="W53" i="4"/>
  <c r="W54" i="4"/>
  <c r="W55" i="4"/>
  <c r="W56" i="4"/>
  <c r="W57" i="4"/>
  <c r="W58" i="4"/>
  <c r="W59" i="4"/>
  <c r="W60" i="4"/>
  <c r="W61" i="4"/>
  <c r="W62" i="4"/>
  <c r="W63" i="4"/>
  <c r="W64" i="4"/>
  <c r="W65" i="4"/>
  <c r="W66" i="4"/>
  <c r="W67" i="4"/>
  <c r="W68" i="4"/>
  <c r="W69" i="4"/>
  <c r="W70" i="4"/>
  <c r="W71" i="4"/>
  <c r="W72" i="4"/>
  <c r="W73" i="4"/>
  <c r="W74" i="4"/>
  <c r="W75" i="4"/>
  <c r="W76" i="4"/>
  <c r="W77" i="4"/>
  <c r="W78" i="4"/>
  <c r="W79" i="4"/>
  <c r="W80" i="4"/>
  <c r="W81" i="4"/>
  <c r="W82" i="4"/>
  <c r="W83" i="4"/>
  <c r="W84" i="4"/>
  <c r="W85" i="4"/>
  <c r="W86" i="4"/>
  <c r="W87" i="4"/>
  <c r="W88" i="4"/>
  <c r="W89" i="4"/>
  <c r="W90" i="4"/>
  <c r="W91" i="4"/>
  <c r="W92" i="4"/>
  <c r="W93" i="4"/>
  <c r="W94" i="4"/>
  <c r="J112" i="5"/>
  <c r="AQ97" i="5"/>
  <c r="AP110" i="5"/>
  <c r="AP89" i="5"/>
  <c r="AQ107" i="5"/>
  <c r="BL19" i="5"/>
  <c r="BK31" i="5"/>
  <c r="BL30" i="5" s="1"/>
  <c r="BK28" i="5"/>
  <c r="BL27" i="5" s="1"/>
  <c r="BK23" i="5"/>
  <c r="BP16" i="5"/>
  <c r="BM22" i="5" s="1"/>
  <c r="BM23" i="5" s="1"/>
  <c r="BO16" i="5"/>
  <c r="BL22" i="5" s="1"/>
  <c r="BL23" i="5" s="1"/>
  <c r="BN16" i="5"/>
  <c r="BM16" i="5"/>
  <c r="BJ22" i="5" s="1"/>
  <c r="BJ23" i="5" s="1"/>
  <c r="BK16" i="5"/>
  <c r="BL15" i="5" s="1"/>
  <c r="BQ15" i="5"/>
  <c r="BQ14" i="5"/>
  <c r="BQ16" i="5" s="1"/>
  <c r="BX26" i="5"/>
  <c r="CT30" i="5"/>
  <c r="X73" i="5"/>
  <c r="Y71" i="5" s="1"/>
  <c r="W62" i="5"/>
  <c r="W61" i="5"/>
  <c r="W56" i="5"/>
  <c r="W57" i="5"/>
  <c r="W58" i="5"/>
  <c r="W59" i="5"/>
  <c r="W60" i="5"/>
  <c r="W63" i="5"/>
  <c r="W64" i="5"/>
  <c r="W65" i="5"/>
  <c r="W66" i="5"/>
  <c r="W67" i="5"/>
  <c r="AP100" i="5"/>
  <c r="W20" i="5"/>
  <c r="W4" i="5"/>
  <c r="W5" i="5"/>
  <c r="W6" i="5"/>
  <c r="W7" i="5"/>
  <c r="W8" i="5"/>
  <c r="W9" i="5"/>
  <c r="W10" i="5"/>
  <c r="W11" i="5"/>
  <c r="W12" i="5"/>
  <c r="W13" i="5"/>
  <c r="W14" i="5"/>
  <c r="W15" i="5"/>
  <c r="W16" i="5"/>
  <c r="W17" i="5"/>
  <c r="W18" i="5"/>
  <c r="W19" i="5"/>
  <c r="W21" i="5"/>
  <c r="W22" i="5"/>
  <c r="W23" i="5"/>
  <c r="W24" i="5"/>
  <c r="W25" i="5"/>
  <c r="W26" i="5"/>
  <c r="W27" i="5"/>
  <c r="W28" i="5"/>
  <c r="W29" i="5"/>
  <c r="W30" i="5"/>
  <c r="W31" i="5"/>
  <c r="W32" i="5"/>
  <c r="W33" i="5"/>
  <c r="W34" i="5"/>
  <c r="W35" i="5"/>
  <c r="W36" i="5"/>
  <c r="W37" i="5"/>
  <c r="W38" i="5"/>
  <c r="W39" i="5"/>
  <c r="W40" i="5"/>
  <c r="W41" i="5"/>
  <c r="W42" i="5"/>
  <c r="W43" i="5"/>
  <c r="W44" i="5"/>
  <c r="W45" i="5"/>
  <c r="W46" i="5"/>
  <c r="W47" i="5"/>
  <c r="W48" i="5"/>
  <c r="W49" i="5"/>
  <c r="W50" i="5"/>
  <c r="W51" i="5"/>
  <c r="W52" i="5"/>
  <c r="W53" i="5"/>
  <c r="W54" i="5"/>
  <c r="W55" i="5"/>
  <c r="AU4" i="5"/>
  <c r="AU5" i="5"/>
  <c r="AU6" i="5"/>
  <c r="AU7" i="5"/>
  <c r="AU8" i="5"/>
  <c r="AU9" i="5"/>
  <c r="AU10" i="5"/>
  <c r="AU11" i="5"/>
  <c r="AU12" i="5"/>
  <c r="AU13" i="5"/>
  <c r="AU14" i="5"/>
  <c r="AU15" i="5"/>
  <c r="AU16" i="5"/>
  <c r="AU17" i="5"/>
  <c r="AU18" i="5"/>
  <c r="AU19" i="5"/>
  <c r="AU20" i="5"/>
  <c r="AU21" i="5"/>
  <c r="AU22" i="5"/>
  <c r="AU23" i="5"/>
  <c r="AU24" i="5"/>
  <c r="AU25" i="5"/>
  <c r="AU26" i="5"/>
  <c r="AU27" i="5"/>
  <c r="AU28" i="5"/>
  <c r="AU29" i="5"/>
  <c r="AU30" i="5"/>
  <c r="AU31" i="5"/>
  <c r="AU32" i="5"/>
  <c r="AU33" i="5"/>
  <c r="AU34" i="5"/>
  <c r="AU35" i="5"/>
  <c r="AU36" i="5"/>
  <c r="AU37" i="5"/>
  <c r="AU38" i="5"/>
  <c r="AU39" i="5"/>
  <c r="AU40" i="5"/>
  <c r="AU41" i="5"/>
  <c r="AU42" i="5"/>
  <c r="AU43" i="5"/>
  <c r="AU44" i="5"/>
  <c r="AU45" i="5"/>
  <c r="AU46" i="5"/>
  <c r="AU47" i="5"/>
  <c r="AU48" i="5"/>
  <c r="AU49" i="5"/>
  <c r="AU50" i="5"/>
  <c r="AU51" i="5"/>
  <c r="AU52" i="5"/>
  <c r="AU53" i="5"/>
  <c r="AU54" i="5"/>
  <c r="AU55" i="5"/>
  <c r="AU56" i="5"/>
  <c r="AU57" i="5"/>
  <c r="AU58" i="5"/>
  <c r="AU59" i="5"/>
  <c r="AU60" i="5"/>
  <c r="AU61" i="5"/>
  <c r="AU62" i="5"/>
  <c r="AU63" i="5"/>
  <c r="AU64" i="5"/>
  <c r="AU65" i="5"/>
  <c r="AU66" i="5"/>
  <c r="AU67" i="5"/>
  <c r="AJ4" i="5"/>
  <c r="AJ5" i="5"/>
  <c r="AJ6" i="5"/>
  <c r="AJ7" i="5"/>
  <c r="AJ8" i="5"/>
  <c r="AJ9" i="5"/>
  <c r="AJ10" i="5"/>
  <c r="AJ11" i="5"/>
  <c r="AJ12" i="5"/>
  <c r="AJ13" i="5"/>
  <c r="AJ14" i="5"/>
  <c r="AJ15" i="5"/>
  <c r="AJ16" i="5"/>
  <c r="AJ17" i="5"/>
  <c r="AJ18" i="5"/>
  <c r="AJ19" i="5"/>
  <c r="AJ20" i="5"/>
  <c r="AJ21" i="5"/>
  <c r="AJ22" i="5"/>
  <c r="AJ23" i="5"/>
  <c r="AJ24" i="5"/>
  <c r="AJ25" i="5"/>
  <c r="AJ26" i="5"/>
  <c r="AJ27" i="5"/>
  <c r="AJ28" i="5"/>
  <c r="AJ29" i="5"/>
  <c r="AJ30" i="5"/>
  <c r="AJ31" i="5"/>
  <c r="AJ32" i="5"/>
  <c r="AJ33" i="5"/>
  <c r="AJ34" i="5"/>
  <c r="AJ35" i="5"/>
  <c r="AJ36" i="5"/>
  <c r="AJ37" i="5"/>
  <c r="AJ38" i="5"/>
  <c r="AJ39" i="5"/>
  <c r="AJ40" i="5"/>
  <c r="AJ41" i="5"/>
  <c r="AJ42" i="5"/>
  <c r="AJ43" i="5"/>
  <c r="AJ44" i="5"/>
  <c r="AJ45" i="5"/>
  <c r="AJ46" i="5"/>
  <c r="AJ47" i="5"/>
  <c r="AJ48" i="5"/>
  <c r="AJ49" i="5"/>
  <c r="AJ50" i="5"/>
  <c r="AJ51" i="5"/>
  <c r="AJ52" i="5"/>
  <c r="AJ53" i="5"/>
  <c r="AJ54" i="5"/>
  <c r="AJ55" i="5"/>
  <c r="AJ56" i="5"/>
  <c r="AJ57" i="5"/>
  <c r="AJ58" i="5"/>
  <c r="AJ59" i="5"/>
  <c r="AJ60" i="5"/>
  <c r="AJ61" i="5"/>
  <c r="AJ62" i="5"/>
  <c r="AJ63" i="5"/>
  <c r="AJ64" i="5"/>
  <c r="AJ65" i="5"/>
  <c r="AJ66" i="5"/>
  <c r="AJ67" i="5"/>
  <c r="AE4" i="5"/>
  <c r="AE5" i="5"/>
  <c r="AE6" i="5"/>
  <c r="AE7" i="5"/>
  <c r="AE8" i="5"/>
  <c r="AE9" i="5"/>
  <c r="AE10" i="5"/>
  <c r="AE11" i="5"/>
  <c r="AE12" i="5"/>
  <c r="AE13" i="5"/>
  <c r="AE14" i="5"/>
  <c r="AE15" i="5"/>
  <c r="AE16" i="5"/>
  <c r="AE17" i="5"/>
  <c r="AE18" i="5"/>
  <c r="AE19" i="5"/>
  <c r="AE20" i="5"/>
  <c r="AE21" i="5"/>
  <c r="AE22" i="5"/>
  <c r="AE23" i="5"/>
  <c r="AE24" i="5"/>
  <c r="AE25" i="5"/>
  <c r="AE26" i="5"/>
  <c r="AE27" i="5"/>
  <c r="AE28" i="5"/>
  <c r="AE29" i="5"/>
  <c r="AE30" i="5"/>
  <c r="AE31" i="5"/>
  <c r="AE32" i="5"/>
  <c r="AE33" i="5"/>
  <c r="AE34" i="5"/>
  <c r="AE35" i="5"/>
  <c r="AE36" i="5"/>
  <c r="AE37" i="5"/>
  <c r="AE38" i="5"/>
  <c r="AE39" i="5"/>
  <c r="AE40" i="5"/>
  <c r="AE41" i="5"/>
  <c r="AE42" i="5"/>
  <c r="AE43" i="5"/>
  <c r="AE44" i="5"/>
  <c r="AE45" i="5"/>
  <c r="AE46" i="5"/>
  <c r="AE47" i="5"/>
  <c r="AE48" i="5"/>
  <c r="AE49" i="5"/>
  <c r="AE50" i="5"/>
  <c r="AE51" i="5"/>
  <c r="AE52" i="5"/>
  <c r="AE53" i="5"/>
  <c r="AE54" i="5"/>
  <c r="AE55" i="5"/>
  <c r="AE56" i="5"/>
  <c r="AE57" i="5"/>
  <c r="AE58" i="5"/>
  <c r="AE59" i="5"/>
  <c r="AE60" i="5"/>
  <c r="AE61" i="5"/>
  <c r="AE62" i="5"/>
  <c r="AE63" i="5"/>
  <c r="AE64" i="5"/>
  <c r="AE65" i="5"/>
  <c r="AE66" i="5"/>
  <c r="AA4" i="5"/>
  <c r="AA5" i="5"/>
  <c r="AA6" i="5"/>
  <c r="AA7" i="5"/>
  <c r="AA8" i="5"/>
  <c r="AA9" i="5"/>
  <c r="AA10" i="5"/>
  <c r="AA11" i="5"/>
  <c r="AA12" i="5"/>
  <c r="AA13" i="5"/>
  <c r="AA14" i="5"/>
  <c r="AA15" i="5"/>
  <c r="AA16" i="5"/>
  <c r="AA17" i="5"/>
  <c r="AA18" i="5"/>
  <c r="AA19" i="5"/>
  <c r="AA20" i="5"/>
  <c r="AA21" i="5"/>
  <c r="AA22" i="5"/>
  <c r="AA23" i="5"/>
  <c r="AA24" i="5"/>
  <c r="AA25" i="5"/>
  <c r="AA26" i="5"/>
  <c r="AA27" i="5"/>
  <c r="AA28" i="5"/>
  <c r="AA29" i="5"/>
  <c r="AA30" i="5"/>
  <c r="AA31" i="5"/>
  <c r="AA32" i="5"/>
  <c r="AA33" i="5"/>
  <c r="AA34" i="5"/>
  <c r="AA35" i="5"/>
  <c r="AA36" i="5"/>
  <c r="AA37" i="5"/>
  <c r="AA38" i="5"/>
  <c r="AA39" i="5"/>
  <c r="AA40" i="5"/>
  <c r="AA41" i="5"/>
  <c r="AA42" i="5"/>
  <c r="AA43" i="5"/>
  <c r="AA44" i="5"/>
  <c r="AA45" i="5"/>
  <c r="AA46" i="5"/>
  <c r="AA47" i="5"/>
  <c r="AA48" i="5"/>
  <c r="AA49" i="5"/>
  <c r="AA50" i="5"/>
  <c r="AA51" i="5"/>
  <c r="AA52" i="5"/>
  <c r="AA53" i="5"/>
  <c r="AA54" i="5"/>
  <c r="AA55" i="5"/>
  <c r="AA56" i="5"/>
  <c r="AA57" i="5"/>
  <c r="AA58" i="5"/>
  <c r="AA59" i="5"/>
  <c r="AA60" i="5"/>
  <c r="AA61" i="5"/>
  <c r="AA62" i="5"/>
  <c r="AA63" i="5"/>
  <c r="AA64" i="5"/>
  <c r="AA65" i="5"/>
  <c r="AA66" i="5"/>
  <c r="AA67" i="5"/>
  <c r="AQ3" i="5"/>
  <c r="AQ4" i="5"/>
  <c r="AQ5" i="5"/>
  <c r="AQ6" i="5"/>
  <c r="AQ7" i="5"/>
  <c r="AQ8" i="5"/>
  <c r="AQ9" i="5"/>
  <c r="AQ10" i="5"/>
  <c r="AQ11" i="5"/>
  <c r="AQ12" i="5"/>
  <c r="AQ13" i="5"/>
  <c r="AQ14" i="5"/>
  <c r="AQ15" i="5"/>
  <c r="AQ16" i="5"/>
  <c r="AQ17" i="5"/>
  <c r="AQ18" i="5"/>
  <c r="AQ19" i="5"/>
  <c r="AQ20" i="5"/>
  <c r="AQ21" i="5"/>
  <c r="AQ22" i="5"/>
  <c r="AQ23" i="5"/>
  <c r="AQ24" i="5"/>
  <c r="AQ25" i="5"/>
  <c r="AQ26" i="5"/>
  <c r="AQ27" i="5"/>
  <c r="AQ28" i="5"/>
  <c r="AQ29" i="5"/>
  <c r="AQ30" i="5"/>
  <c r="AQ31" i="5"/>
  <c r="AQ32" i="5"/>
  <c r="AQ33" i="5"/>
  <c r="AQ34" i="5"/>
  <c r="AQ35" i="5"/>
  <c r="AQ36" i="5"/>
  <c r="AQ37" i="5"/>
  <c r="AQ38" i="5"/>
  <c r="AQ39" i="5"/>
  <c r="AQ40" i="5"/>
  <c r="AQ41" i="5"/>
  <c r="AQ42" i="5"/>
  <c r="AQ43" i="5"/>
  <c r="AQ44" i="5"/>
  <c r="AQ45" i="5"/>
  <c r="AQ46" i="5"/>
  <c r="AQ47" i="5"/>
  <c r="AQ48" i="5"/>
  <c r="AQ49" i="5"/>
  <c r="AQ50" i="5"/>
  <c r="AQ51" i="5"/>
  <c r="AQ52" i="5"/>
  <c r="AQ53" i="5"/>
  <c r="AQ54" i="5"/>
  <c r="AQ55" i="5"/>
  <c r="AQ56" i="5"/>
  <c r="AQ57" i="5"/>
  <c r="AQ58" i="5"/>
  <c r="AQ59" i="5"/>
  <c r="AQ60" i="5"/>
  <c r="AQ61" i="5"/>
  <c r="AQ62" i="5"/>
  <c r="AQ63" i="5"/>
  <c r="AQ64" i="5"/>
  <c r="AQ65" i="5"/>
  <c r="AQ66" i="5"/>
  <c r="AQ67" i="5"/>
  <c r="Y99" i="4" l="1"/>
  <c r="BL14" i="5"/>
  <c r="BL25" i="5"/>
  <c r="BL29" i="5"/>
  <c r="BL31" i="5" s="1"/>
  <c r="BL26" i="5"/>
  <c r="BL16" i="5"/>
  <c r="Y72" i="5"/>
  <c r="Y73" i="5" s="1"/>
  <c r="CS14" i="13"/>
  <c r="CH18" i="13"/>
  <c r="BW14" i="13"/>
  <c r="AP26" i="13"/>
  <c r="J33" i="13"/>
  <c r="J27" i="13"/>
  <c r="X20" i="13"/>
  <c r="Y18" i="13" s="1"/>
  <c r="V20" i="13"/>
  <c r="W19" i="13" s="1"/>
  <c r="CR49" i="12"/>
  <c r="CX31" i="12"/>
  <c r="CX30" i="12"/>
  <c r="CS35" i="12"/>
  <c r="CG55" i="12"/>
  <c r="CH42" i="12"/>
  <c r="BQ19" i="12"/>
  <c r="BQ18" i="12"/>
  <c r="BL23" i="12"/>
  <c r="AQ57" i="12"/>
  <c r="AP119" i="12"/>
  <c r="AP112" i="12"/>
  <c r="AP103" i="12"/>
  <c r="X82" i="12"/>
  <c r="Y81" i="12" s="1"/>
  <c r="W68" i="12"/>
  <c r="W69" i="12"/>
  <c r="W70" i="12"/>
  <c r="W71" i="12"/>
  <c r="W72" i="12"/>
  <c r="W4" i="12"/>
  <c r="W5" i="12"/>
  <c r="W6" i="12"/>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 r="W56" i="12"/>
  <c r="W57" i="12"/>
  <c r="W58" i="12"/>
  <c r="W59" i="12"/>
  <c r="W60" i="12"/>
  <c r="W61" i="12"/>
  <c r="W62" i="12"/>
  <c r="W63" i="12"/>
  <c r="W64" i="12"/>
  <c r="W65" i="12"/>
  <c r="W66" i="12"/>
  <c r="W67" i="12"/>
  <c r="W73" i="12"/>
  <c r="W74" i="12"/>
  <c r="W75" i="12"/>
  <c r="W76" i="12"/>
  <c r="W77" i="12"/>
  <c r="J114" i="12"/>
  <c r="J104" i="12"/>
  <c r="F92" i="12"/>
  <c r="AN48" i="12"/>
  <c r="AN4" i="12"/>
  <c r="AN5" i="12"/>
  <c r="AN6" i="12"/>
  <c r="AN7" i="12"/>
  <c r="AN8" i="12"/>
  <c r="AN9" i="12"/>
  <c r="AN10" i="12"/>
  <c r="AN11" i="12"/>
  <c r="AN12" i="12"/>
  <c r="AN13" i="12"/>
  <c r="AN14" i="12"/>
  <c r="AN15" i="12"/>
  <c r="AN16" i="12"/>
  <c r="AN17" i="12"/>
  <c r="AN18" i="12"/>
  <c r="AN43" i="12"/>
  <c r="AN19" i="12"/>
  <c r="AN54" i="12"/>
  <c r="AN20" i="12"/>
  <c r="AN21" i="12"/>
  <c r="AN22" i="12"/>
  <c r="AN69" i="12"/>
  <c r="AN23" i="12"/>
  <c r="AN56" i="12"/>
  <c r="AN24" i="12"/>
  <c r="AN36" i="12"/>
  <c r="AN25" i="12"/>
  <c r="AN26" i="12"/>
  <c r="AN28" i="12"/>
  <c r="AN27" i="12"/>
  <c r="AN29" i="12"/>
  <c r="AN30" i="12"/>
  <c r="AN35" i="12"/>
  <c r="AN31" i="12"/>
  <c r="AN32" i="12"/>
  <c r="AN33" i="12"/>
  <c r="AN37" i="12"/>
  <c r="AN44" i="12"/>
  <c r="AN34" i="12"/>
  <c r="AN41" i="12"/>
  <c r="AN38" i="12"/>
  <c r="AN58" i="12"/>
  <c r="AN60" i="12"/>
  <c r="AN40" i="12"/>
  <c r="AN45" i="12"/>
  <c r="AN46" i="12"/>
  <c r="AN39" i="12"/>
  <c r="AN59" i="12"/>
  <c r="AN42" i="12"/>
  <c r="AN52" i="12"/>
  <c r="AN49" i="12"/>
  <c r="AN50" i="12"/>
  <c r="AN53" i="12"/>
  <c r="AN61" i="12"/>
  <c r="AN51" i="12"/>
  <c r="AN64" i="12"/>
  <c r="AN63" i="12"/>
  <c r="AN68" i="12"/>
  <c r="AN62" i="12"/>
  <c r="AN57" i="12"/>
  <c r="AN74" i="12"/>
  <c r="AN65" i="12"/>
  <c r="AN66" i="12"/>
  <c r="AN67" i="12"/>
  <c r="AN70" i="12"/>
  <c r="AN71" i="12"/>
  <c r="AN72" i="12"/>
  <c r="AN73" i="12"/>
  <c r="AN75" i="12"/>
  <c r="AN76" i="12"/>
  <c r="AN77" i="12"/>
  <c r="AJ3" i="12"/>
  <c r="AJ47" i="12"/>
  <c r="AJ48" i="12"/>
  <c r="AJ4" i="12"/>
  <c r="AJ5" i="12"/>
  <c r="AJ6" i="12"/>
  <c r="AJ7" i="12"/>
  <c r="AJ8" i="12"/>
  <c r="AJ9" i="12"/>
  <c r="AJ10" i="12"/>
  <c r="AJ11" i="12"/>
  <c r="AJ12" i="12"/>
  <c r="AJ13" i="12"/>
  <c r="AJ14" i="12"/>
  <c r="AJ15" i="12"/>
  <c r="AJ16" i="12"/>
  <c r="AJ17" i="12"/>
  <c r="AJ18" i="12"/>
  <c r="AJ43" i="12"/>
  <c r="AJ19" i="12"/>
  <c r="AJ54" i="12"/>
  <c r="AJ20" i="12"/>
  <c r="AJ21" i="12"/>
  <c r="AJ22" i="12"/>
  <c r="AJ69" i="12"/>
  <c r="AJ23" i="12"/>
  <c r="AJ56" i="12"/>
  <c r="AJ24" i="12"/>
  <c r="AJ36" i="12"/>
  <c r="AJ25" i="12"/>
  <c r="AJ26" i="12"/>
  <c r="AJ28" i="12"/>
  <c r="AJ27" i="12"/>
  <c r="AJ29" i="12"/>
  <c r="AJ30" i="12"/>
  <c r="AJ35" i="12"/>
  <c r="AJ31" i="12"/>
  <c r="AJ32" i="12"/>
  <c r="AJ33" i="12"/>
  <c r="AJ37" i="12"/>
  <c r="AJ44" i="12"/>
  <c r="AJ34" i="12"/>
  <c r="AJ41" i="12"/>
  <c r="AJ38" i="12"/>
  <c r="AJ58" i="12"/>
  <c r="AJ60" i="12"/>
  <c r="AJ40" i="12"/>
  <c r="AJ45" i="12"/>
  <c r="AJ46" i="12"/>
  <c r="AJ39" i="12"/>
  <c r="AJ59" i="12"/>
  <c r="AJ42" i="12"/>
  <c r="AJ52" i="12"/>
  <c r="AJ49" i="12"/>
  <c r="AJ50" i="12"/>
  <c r="AJ53" i="12"/>
  <c r="AJ61" i="12"/>
  <c r="AJ51" i="12"/>
  <c r="AJ64" i="12"/>
  <c r="AJ63" i="12"/>
  <c r="AJ68" i="12"/>
  <c r="AJ62" i="12"/>
  <c r="AJ57" i="12"/>
  <c r="AJ74" i="12"/>
  <c r="AJ65" i="12"/>
  <c r="AJ66" i="12"/>
  <c r="AJ67" i="12"/>
  <c r="AJ70" i="12"/>
  <c r="AJ71" i="12"/>
  <c r="AJ72" i="12"/>
  <c r="AJ73" i="12"/>
  <c r="AJ75" i="12"/>
  <c r="AJ76" i="12"/>
  <c r="AJ77" i="12"/>
  <c r="AA20" i="12"/>
  <c r="AA21" i="12"/>
  <c r="AA22" i="12"/>
  <c r="AA69" i="12"/>
  <c r="AA23" i="12"/>
  <c r="AA56" i="12"/>
  <c r="AA24" i="12"/>
  <c r="AA36" i="12"/>
  <c r="AA25" i="12"/>
  <c r="AA26" i="12"/>
  <c r="AA28" i="12"/>
  <c r="AA27" i="12"/>
  <c r="AA29" i="12"/>
  <c r="AA30" i="12"/>
  <c r="AA35" i="12"/>
  <c r="AA31" i="12"/>
  <c r="AA32" i="12"/>
  <c r="AA33" i="12"/>
  <c r="AA37" i="12"/>
  <c r="AA44" i="12"/>
  <c r="AA34" i="12"/>
  <c r="AA41" i="12"/>
  <c r="AA38" i="12"/>
  <c r="AA58" i="12"/>
  <c r="AA60" i="12"/>
  <c r="AA40" i="12"/>
  <c r="AA45" i="12"/>
  <c r="AA46" i="12"/>
  <c r="AA39" i="12"/>
  <c r="AA59" i="12"/>
  <c r="AA42" i="12"/>
  <c r="AA52" i="12"/>
  <c r="AA49" i="12"/>
  <c r="AA50" i="12"/>
  <c r="AA53" i="12"/>
  <c r="AA61" i="12"/>
  <c r="AA51" i="12"/>
  <c r="AA64" i="12"/>
  <c r="AA63" i="12"/>
  <c r="AA68" i="12"/>
  <c r="AA62" i="12"/>
  <c r="AA57" i="12"/>
  <c r="AA74" i="12"/>
  <c r="AA65" i="12"/>
  <c r="AA66" i="12"/>
  <c r="AA67" i="12"/>
  <c r="AA70" i="12"/>
  <c r="AA71" i="12"/>
  <c r="AA72" i="12"/>
  <c r="AA73" i="12"/>
  <c r="AA75" i="12"/>
  <c r="AA76" i="12"/>
  <c r="AA77" i="12"/>
  <c r="AU15" i="12"/>
  <c r="AU16" i="12"/>
  <c r="AU17" i="12"/>
  <c r="AU18" i="12"/>
  <c r="AU43" i="12"/>
  <c r="AU19" i="12"/>
  <c r="AU54" i="12"/>
  <c r="AU20" i="12"/>
  <c r="AU21" i="12"/>
  <c r="AU22" i="12"/>
  <c r="AU69" i="12"/>
  <c r="AU23" i="12"/>
  <c r="AU56" i="12"/>
  <c r="AU24" i="12"/>
  <c r="AU36" i="12"/>
  <c r="AU25" i="12"/>
  <c r="AU26" i="12"/>
  <c r="AU28" i="12"/>
  <c r="AU27" i="12"/>
  <c r="AU29" i="12"/>
  <c r="AU30" i="12"/>
  <c r="AU35" i="12"/>
  <c r="AU31" i="12"/>
  <c r="AU32" i="12"/>
  <c r="AU33" i="12"/>
  <c r="AU37" i="12"/>
  <c r="AU44" i="12"/>
  <c r="AU34" i="12"/>
  <c r="AU41" i="12"/>
  <c r="AU38" i="12"/>
  <c r="AU58" i="12"/>
  <c r="AU60" i="12"/>
  <c r="AU40" i="12"/>
  <c r="AU45" i="12"/>
  <c r="AU46" i="12"/>
  <c r="AU39" i="12"/>
  <c r="AU59" i="12"/>
  <c r="AU42" i="12"/>
  <c r="AU52" i="12"/>
  <c r="AU49" i="12"/>
  <c r="AU50" i="12"/>
  <c r="AU53" i="12"/>
  <c r="AU61" i="12"/>
  <c r="AU51" i="12"/>
  <c r="AU64" i="12"/>
  <c r="AU63" i="12"/>
  <c r="AU68" i="12"/>
  <c r="AU62" i="12"/>
  <c r="AU57" i="12"/>
  <c r="AU74" i="12"/>
  <c r="AU65" i="12"/>
  <c r="AU66" i="12"/>
  <c r="AU67" i="12"/>
  <c r="AU70" i="12"/>
  <c r="AU71" i="12"/>
  <c r="AU72" i="12"/>
  <c r="AU73" i="12"/>
  <c r="AU75" i="12"/>
  <c r="AU76" i="12"/>
  <c r="AU77" i="12"/>
  <c r="AQ77" i="12"/>
  <c r="AQ31" i="12"/>
  <c r="AQ32" i="12"/>
  <c r="AQ33" i="12"/>
  <c r="AQ37" i="12"/>
  <c r="AQ44" i="12"/>
  <c r="AQ34" i="12"/>
  <c r="AQ41" i="12"/>
  <c r="AQ38" i="12"/>
  <c r="AQ58" i="12"/>
  <c r="AQ60" i="12"/>
  <c r="AQ40" i="12"/>
  <c r="AQ45" i="12"/>
  <c r="AQ46" i="12"/>
  <c r="AQ39" i="12"/>
  <c r="AQ59" i="12"/>
  <c r="AQ42" i="12"/>
  <c r="AQ52" i="12"/>
  <c r="AQ49" i="12"/>
  <c r="AQ50" i="12"/>
  <c r="AQ53" i="12"/>
  <c r="AQ61" i="12"/>
  <c r="AQ51" i="12"/>
  <c r="AQ64" i="12"/>
  <c r="AQ63" i="12"/>
  <c r="AQ68" i="12"/>
  <c r="AQ62" i="12"/>
  <c r="AQ74" i="12"/>
  <c r="AQ65" i="12"/>
  <c r="AQ66" i="12"/>
  <c r="AQ67" i="12"/>
  <c r="AQ70" i="12"/>
  <c r="AQ71" i="12"/>
  <c r="AQ72" i="12"/>
  <c r="AQ73" i="12"/>
  <c r="AQ75" i="12"/>
  <c r="AQ76" i="12"/>
  <c r="AQ30" i="12"/>
  <c r="AE5" i="12"/>
  <c r="AE6" i="12"/>
  <c r="AE7" i="12"/>
  <c r="AE8" i="12"/>
  <c r="AE9" i="12"/>
  <c r="AE10" i="12"/>
  <c r="AE11" i="12"/>
  <c r="AE12" i="12"/>
  <c r="AE13" i="12"/>
  <c r="AE14" i="12"/>
  <c r="AE15" i="12"/>
  <c r="AE16" i="12"/>
  <c r="AE17" i="12"/>
  <c r="AE18" i="12"/>
  <c r="AE43" i="12"/>
  <c r="AE19" i="12"/>
  <c r="AE54" i="12"/>
  <c r="AE20" i="12"/>
  <c r="AE21" i="12"/>
  <c r="AE22" i="12"/>
  <c r="AE69" i="12"/>
  <c r="AE23" i="12"/>
  <c r="AE56" i="12"/>
  <c r="AE24" i="12"/>
  <c r="AE36" i="12"/>
  <c r="AE25" i="12"/>
  <c r="AE26" i="12"/>
  <c r="AE28" i="12"/>
  <c r="AE27" i="12"/>
  <c r="AE29" i="12"/>
  <c r="AE30" i="12"/>
  <c r="AE35" i="12"/>
  <c r="AE31" i="12"/>
  <c r="AE32" i="12"/>
  <c r="AE33" i="12"/>
  <c r="AE37" i="12"/>
  <c r="AE44" i="12"/>
  <c r="AE34" i="12"/>
  <c r="AE41" i="12"/>
  <c r="AE38" i="12"/>
  <c r="AE58" i="12"/>
  <c r="AE60" i="12"/>
  <c r="AE40" i="12"/>
  <c r="AE45" i="12"/>
  <c r="AE46" i="12"/>
  <c r="AE39" i="12"/>
  <c r="AE59" i="12"/>
  <c r="AE42" i="12"/>
  <c r="AE52" i="12"/>
  <c r="AE49" i="12"/>
  <c r="AE50" i="12"/>
  <c r="AE53" i="12"/>
  <c r="AE61" i="12"/>
  <c r="AE51" i="12"/>
  <c r="AE64" i="12"/>
  <c r="AE63" i="12"/>
  <c r="AE68" i="12"/>
  <c r="AE62" i="12"/>
  <c r="AE57" i="12"/>
  <c r="AE74" i="12"/>
  <c r="AE65" i="12"/>
  <c r="AE66" i="12"/>
  <c r="AE67" i="12"/>
  <c r="AE70" i="12"/>
  <c r="AE71" i="12"/>
  <c r="AE72" i="12"/>
  <c r="AE73" i="12"/>
  <c r="AE75" i="12"/>
  <c r="AE76" i="12"/>
  <c r="AE77" i="12"/>
  <c r="AQ29" i="12"/>
  <c r="AQ28" i="12"/>
  <c r="V82" i="12"/>
  <c r="W81" i="12" s="1"/>
  <c r="AQ11" i="12"/>
  <c r="AU55" i="12"/>
  <c r="BL28" i="5" l="1"/>
  <c r="J35" i="13"/>
  <c r="W18" i="13"/>
  <c r="W20" i="13" s="1"/>
  <c r="Y19" i="13"/>
  <c r="Y20" i="13" s="1"/>
  <c r="Z21" i="13" s="1"/>
  <c r="W80" i="12"/>
  <c r="W82" i="12" s="1"/>
  <c r="Y80" i="12"/>
  <c r="Y82" i="12" s="1"/>
  <c r="Z83" i="12" s="1"/>
  <c r="AQ108" i="3"/>
  <c r="AQ109" i="3"/>
  <c r="AP110" i="3"/>
  <c r="AP99" i="3"/>
  <c r="AP90" i="3"/>
  <c r="AP147" i="4"/>
  <c r="AP151" i="4"/>
  <c r="J152" i="4"/>
  <c r="AP112" i="3" l="1"/>
  <c r="AP153" i="4"/>
  <c r="AP31" i="13"/>
  <c r="AG36" i="13"/>
  <c r="AH35" i="13" s="1"/>
  <c r="BE34" i="13"/>
  <c r="BF32" i="13" s="1"/>
  <c r="F31" i="13"/>
  <c r="G27" i="13" s="1"/>
  <c r="B27" i="13"/>
  <c r="BE17" i="13" s="1"/>
  <c r="BE27" i="13" s="1"/>
  <c r="BE26" i="13"/>
  <c r="F26" i="13"/>
  <c r="G23" i="13" s="1"/>
  <c r="G25" i="13"/>
  <c r="G24" i="13"/>
  <c r="B23" i="13"/>
  <c r="R22" i="13"/>
  <c r="Q22" i="13"/>
  <c r="P22" i="13"/>
  <c r="O22" i="13"/>
  <c r="M22" i="13"/>
  <c r="N20" i="13" s="1"/>
  <c r="F22" i="13"/>
  <c r="G20" i="13" s="1"/>
  <c r="R21" i="13"/>
  <c r="Q21" i="13"/>
  <c r="P21" i="13"/>
  <c r="O21" i="13"/>
  <c r="Z19" i="13"/>
  <c r="R19" i="13"/>
  <c r="Q19" i="13"/>
  <c r="P19" i="13"/>
  <c r="O19" i="13"/>
  <c r="Z18" i="13"/>
  <c r="CR29" i="13"/>
  <c r="CS28" i="13" s="1"/>
  <c r="CR24" i="13"/>
  <c r="CS22" i="13" s="1"/>
  <c r="CG32" i="13"/>
  <c r="CH30" i="13" s="1"/>
  <c r="CG27" i="13"/>
  <c r="CH25" i="13" s="1"/>
  <c r="CW11" i="13"/>
  <c r="CT17" i="13" s="1"/>
  <c r="CV11" i="13"/>
  <c r="CS17" i="13" s="1"/>
  <c r="CU11" i="13"/>
  <c r="CT11" i="13"/>
  <c r="CQ17" i="13" s="1"/>
  <c r="CR11" i="13"/>
  <c r="CS9" i="13" s="1"/>
  <c r="CX10" i="13"/>
  <c r="CX9" i="13"/>
  <c r="BV27" i="13"/>
  <c r="BW26" i="13" s="1"/>
  <c r="BV23" i="13"/>
  <c r="BW21" i="13" s="1"/>
  <c r="CL15" i="13"/>
  <c r="CI21" i="13" s="1"/>
  <c r="CK15" i="13"/>
  <c r="CH21" i="13" s="1"/>
  <c r="CJ15" i="13"/>
  <c r="CG21" i="13" s="1"/>
  <c r="CI15" i="13"/>
  <c r="CF21" i="13" s="1"/>
  <c r="CG15" i="13"/>
  <c r="CM14" i="13"/>
  <c r="CM13" i="13"/>
  <c r="BK36" i="13"/>
  <c r="BL35" i="13" s="1"/>
  <c r="CA12" i="13"/>
  <c r="BX17" i="13" s="1"/>
  <c r="BZ12" i="13"/>
  <c r="BW17" i="13" s="1"/>
  <c r="BY12" i="13"/>
  <c r="BV17" i="13" s="1"/>
  <c r="BX12" i="13"/>
  <c r="BU17" i="13" s="1"/>
  <c r="BV12" i="13"/>
  <c r="BW11" i="13" s="1"/>
  <c r="CB11" i="13"/>
  <c r="BK33" i="13"/>
  <c r="BL31" i="13" s="1"/>
  <c r="CB10" i="13"/>
  <c r="BP21" i="13"/>
  <c r="BM27" i="13" s="1"/>
  <c r="BO21" i="13"/>
  <c r="BL27" i="13" s="1"/>
  <c r="BN21" i="13"/>
  <c r="BK27" i="13" s="1"/>
  <c r="BM21" i="13"/>
  <c r="BJ27" i="13" s="1"/>
  <c r="BK21" i="13"/>
  <c r="BQ20" i="13"/>
  <c r="BQ19" i="13"/>
  <c r="BQ21" i="13" s="1"/>
  <c r="AU15" i="13"/>
  <c r="AQ15" i="13"/>
  <c r="AN15" i="13"/>
  <c r="AJ15" i="13"/>
  <c r="AE15" i="13"/>
  <c r="AA15" i="13"/>
  <c r="W15" i="13"/>
  <c r="AU14" i="13"/>
  <c r="AQ14" i="13"/>
  <c r="AN14" i="13"/>
  <c r="AJ14" i="13"/>
  <c r="AE14" i="13"/>
  <c r="AA14" i="13"/>
  <c r="W14" i="13"/>
  <c r="AU13" i="13"/>
  <c r="AQ13" i="13"/>
  <c r="AN13" i="13"/>
  <c r="AJ13" i="13"/>
  <c r="AE13" i="13"/>
  <c r="AA13" i="13"/>
  <c r="W13" i="13"/>
  <c r="AU12" i="13"/>
  <c r="AQ12" i="13"/>
  <c r="AN12" i="13"/>
  <c r="AJ12" i="13"/>
  <c r="AE12" i="13"/>
  <c r="AA12" i="13"/>
  <c r="W12" i="13"/>
  <c r="AU11" i="13"/>
  <c r="AQ11" i="13"/>
  <c r="AN11" i="13"/>
  <c r="AJ11" i="13"/>
  <c r="AE11" i="13"/>
  <c r="AA11" i="13"/>
  <c r="W11" i="13"/>
  <c r="AU10" i="13"/>
  <c r="AQ10" i="13"/>
  <c r="AN10" i="13"/>
  <c r="AJ10" i="13"/>
  <c r="AE10" i="13"/>
  <c r="AA10" i="13"/>
  <c r="W10" i="13"/>
  <c r="AU8" i="13"/>
  <c r="AQ8" i="13"/>
  <c r="AN8" i="13"/>
  <c r="AJ8" i="13"/>
  <c r="AE8" i="13"/>
  <c r="AA8" i="13"/>
  <c r="W8" i="13"/>
  <c r="AU9" i="13"/>
  <c r="AQ9" i="13"/>
  <c r="AN9" i="13"/>
  <c r="AJ9" i="13"/>
  <c r="AE9" i="13"/>
  <c r="AA9" i="13"/>
  <c r="W9" i="13"/>
  <c r="AU7" i="13"/>
  <c r="AQ7" i="13"/>
  <c r="AN7" i="13"/>
  <c r="AJ7" i="13"/>
  <c r="AE7" i="13"/>
  <c r="AA7" i="13"/>
  <c r="W7" i="13"/>
  <c r="AU6" i="13"/>
  <c r="AQ6" i="13"/>
  <c r="AN6" i="13"/>
  <c r="AJ6" i="13"/>
  <c r="AE6" i="13"/>
  <c r="AA6" i="13"/>
  <c r="W6" i="13"/>
  <c r="AU5" i="13"/>
  <c r="AQ5" i="13"/>
  <c r="AN5" i="13"/>
  <c r="AJ5" i="13"/>
  <c r="AE5" i="13"/>
  <c r="AA5" i="13"/>
  <c r="W5" i="13"/>
  <c r="AU4" i="13"/>
  <c r="AQ4" i="13"/>
  <c r="AN4" i="13"/>
  <c r="AJ4" i="13"/>
  <c r="AE4" i="13"/>
  <c r="AA4" i="13"/>
  <c r="W4" i="13"/>
  <c r="AQ3" i="13"/>
  <c r="AN3" i="13"/>
  <c r="AJ3" i="13"/>
  <c r="AE3" i="13"/>
  <c r="AA3" i="13"/>
  <c r="W3" i="13"/>
  <c r="J122" i="12"/>
  <c r="J124" i="12" s="1"/>
  <c r="AQ118" i="12"/>
  <c r="AQ117" i="12"/>
  <c r="AQ116" i="12"/>
  <c r="AQ115" i="12"/>
  <c r="AQ111" i="12"/>
  <c r="AQ110" i="12"/>
  <c r="AQ109" i="12"/>
  <c r="AQ108" i="12"/>
  <c r="AQ107" i="12"/>
  <c r="AQ102" i="12"/>
  <c r="AQ101" i="12"/>
  <c r="AQ100" i="12"/>
  <c r="AQ99" i="12"/>
  <c r="AQ98" i="12"/>
  <c r="AG98" i="12"/>
  <c r="AH97" i="12" s="1"/>
  <c r="AQ97" i="12"/>
  <c r="BE96" i="12"/>
  <c r="BF95" i="12" s="1"/>
  <c r="AQ96" i="12"/>
  <c r="AQ95" i="12"/>
  <c r="AQ94" i="12"/>
  <c r="AQ93" i="12"/>
  <c r="G89" i="12"/>
  <c r="AQ92" i="12"/>
  <c r="AQ91" i="12"/>
  <c r="AQ90" i="12"/>
  <c r="AQ89" i="12"/>
  <c r="B89" i="12"/>
  <c r="BE79" i="12" s="1"/>
  <c r="BE89" i="12" s="1"/>
  <c r="BE88" i="12"/>
  <c r="AQ88" i="12"/>
  <c r="F88" i="12"/>
  <c r="G87" i="12" s="1"/>
  <c r="AQ87" i="12"/>
  <c r="AQ86" i="12"/>
  <c r="AQ85" i="12"/>
  <c r="B85" i="12"/>
  <c r="AQ84" i="12"/>
  <c r="R84" i="12"/>
  <c r="Q84" i="12"/>
  <c r="P84" i="12"/>
  <c r="O84" i="12"/>
  <c r="M84" i="12"/>
  <c r="N82" i="12" s="1"/>
  <c r="F84" i="12"/>
  <c r="G81" i="12" s="1"/>
  <c r="AQ83" i="12"/>
  <c r="R83" i="12"/>
  <c r="Q83" i="12"/>
  <c r="P83" i="12"/>
  <c r="O83" i="12"/>
  <c r="AQ82" i="12"/>
  <c r="Z81" i="12"/>
  <c r="R81" i="12"/>
  <c r="Q81" i="12"/>
  <c r="P81" i="12"/>
  <c r="O81" i="12"/>
  <c r="Z80" i="12"/>
  <c r="CS47" i="12"/>
  <c r="CR45" i="12"/>
  <c r="CS43" i="12" s="1"/>
  <c r="CH53" i="12"/>
  <c r="CG51" i="12"/>
  <c r="CH49" i="12" s="1"/>
  <c r="CH50" i="12"/>
  <c r="CW32" i="12"/>
  <c r="CT38" i="12" s="1"/>
  <c r="CV32" i="12"/>
  <c r="CS38" i="12" s="1"/>
  <c r="CU32" i="12"/>
  <c r="CT32" i="12"/>
  <c r="CQ38" i="12" s="1"/>
  <c r="CR32" i="12"/>
  <c r="CS31" i="12" s="1"/>
  <c r="BV49" i="12"/>
  <c r="BW47" i="12" s="1"/>
  <c r="BV45" i="12"/>
  <c r="BW44" i="12" s="1"/>
  <c r="CL39" i="12"/>
  <c r="CI45" i="12" s="1"/>
  <c r="CK39" i="12"/>
  <c r="CH45" i="12" s="1"/>
  <c r="CJ39" i="12"/>
  <c r="CG45" i="12" s="1"/>
  <c r="CI39" i="12"/>
  <c r="CF45" i="12" s="1"/>
  <c r="CG39" i="12"/>
  <c r="CH37" i="12" s="1"/>
  <c r="CM38" i="12"/>
  <c r="CM37" i="12"/>
  <c r="AQ35" i="12"/>
  <c r="BK35" i="12"/>
  <c r="BL34" i="12" s="1"/>
  <c r="AQ27" i="12"/>
  <c r="CA34" i="12"/>
  <c r="BX39" i="12" s="1"/>
  <c r="BZ34" i="12"/>
  <c r="BW39" i="12" s="1"/>
  <c r="BY34" i="12"/>
  <c r="BV39" i="12" s="1"/>
  <c r="BX34" i="12"/>
  <c r="BU39" i="12" s="1"/>
  <c r="BV34" i="12"/>
  <c r="BW32" i="12" s="1"/>
  <c r="AQ26" i="12"/>
  <c r="CB33" i="12"/>
  <c r="BK32" i="12"/>
  <c r="BL29" i="12" s="1"/>
  <c r="AQ25" i="12"/>
  <c r="CB32" i="12"/>
  <c r="AQ36" i="12"/>
  <c r="AQ24" i="12"/>
  <c r="AQ56" i="12"/>
  <c r="AQ23" i="12"/>
  <c r="AQ69" i="12"/>
  <c r="AQ22" i="12"/>
  <c r="AQ21" i="12"/>
  <c r="AQ20" i="12"/>
  <c r="AQ54" i="12"/>
  <c r="AA54" i="12"/>
  <c r="AQ19" i="12"/>
  <c r="AA19" i="12"/>
  <c r="AQ43" i="12"/>
  <c r="AA43" i="12"/>
  <c r="BP20" i="12"/>
  <c r="BM26" i="12" s="1"/>
  <c r="BO20" i="12"/>
  <c r="BL26" i="12" s="1"/>
  <c r="BN20" i="12"/>
  <c r="BK26" i="12" s="1"/>
  <c r="BM20" i="12"/>
  <c r="BJ26" i="12" s="1"/>
  <c r="BK20" i="12"/>
  <c r="AQ18" i="12"/>
  <c r="AA18" i="12"/>
  <c r="AQ17" i="12"/>
  <c r="AA17" i="12"/>
  <c r="AQ16" i="12"/>
  <c r="AA16" i="12"/>
  <c r="AQ15" i="12"/>
  <c r="AA15" i="12"/>
  <c r="AU14" i="12"/>
  <c r="AQ14" i="12"/>
  <c r="AA14" i="12"/>
  <c r="AU13" i="12"/>
  <c r="AQ13" i="12"/>
  <c r="AA13" i="12"/>
  <c r="AU12" i="12"/>
  <c r="AQ12" i="12"/>
  <c r="AA12" i="12"/>
  <c r="AU11" i="12"/>
  <c r="AA11" i="12"/>
  <c r="AU10" i="12"/>
  <c r="AQ10" i="12"/>
  <c r="AA10" i="12"/>
  <c r="AU9" i="12"/>
  <c r="AQ9" i="12"/>
  <c r="AA9" i="12"/>
  <c r="AU8" i="12"/>
  <c r="AQ8" i="12"/>
  <c r="AA8" i="12"/>
  <c r="AU7" i="12"/>
  <c r="AQ7" i="12"/>
  <c r="AA7" i="12"/>
  <c r="AU6" i="12"/>
  <c r="AQ6" i="12"/>
  <c r="AA6" i="12"/>
  <c r="AU5" i="12"/>
  <c r="AQ5" i="12"/>
  <c r="AA5" i="12"/>
  <c r="AU4" i="12"/>
  <c r="AQ4" i="12"/>
  <c r="AE4" i="12"/>
  <c r="AA4" i="12"/>
  <c r="AU48" i="12"/>
  <c r="AQ48" i="12"/>
  <c r="AE48" i="12"/>
  <c r="AA48" i="12"/>
  <c r="AU47" i="12"/>
  <c r="AQ47" i="12"/>
  <c r="AN47" i="12"/>
  <c r="AE47" i="12"/>
  <c r="AA47" i="12"/>
  <c r="AU3" i="12"/>
  <c r="AQ3" i="12"/>
  <c r="AN3" i="12"/>
  <c r="AE3" i="12"/>
  <c r="AA3" i="12"/>
  <c r="W3" i="12"/>
  <c r="AQ55" i="12"/>
  <c r="AN55" i="12"/>
  <c r="AJ55" i="12"/>
  <c r="AE55" i="12"/>
  <c r="AA55" i="12"/>
  <c r="CT34" i="3"/>
  <c r="CI46" i="3"/>
  <c r="BX29" i="3"/>
  <c r="CH26" i="13" l="1"/>
  <c r="BF33" i="13"/>
  <c r="CS23" i="13"/>
  <c r="CH31" i="13"/>
  <c r="G29" i="13"/>
  <c r="G30" i="13"/>
  <c r="CH14" i="13"/>
  <c r="S20" i="13"/>
  <c r="Z20" i="13"/>
  <c r="BL18" i="12"/>
  <c r="Z82" i="12"/>
  <c r="CS44" i="12"/>
  <c r="CS30" i="12"/>
  <c r="CS32" i="12" s="1"/>
  <c r="G91" i="12"/>
  <c r="G85" i="12"/>
  <c r="O85" i="12"/>
  <c r="N80" i="12"/>
  <c r="N84" i="12" s="1"/>
  <c r="P85" i="12"/>
  <c r="BW48" i="12"/>
  <c r="CS42" i="12"/>
  <c r="BQ20" i="12"/>
  <c r="G82" i="12"/>
  <c r="S80" i="12"/>
  <c r="G83" i="12"/>
  <c r="CS48" i="12"/>
  <c r="Q85" i="12"/>
  <c r="R85" i="12"/>
  <c r="BV36" i="12"/>
  <c r="BW36" i="12" s="1"/>
  <c r="G80" i="12"/>
  <c r="G86" i="12"/>
  <c r="CH48" i="12"/>
  <c r="CH51" i="12" s="1"/>
  <c r="S82" i="12"/>
  <c r="CH54" i="12"/>
  <c r="CQ39" i="12"/>
  <c r="BW33" i="12"/>
  <c r="BW34" i="12" s="1"/>
  <c r="CH38" i="12"/>
  <c r="CH39" i="12" s="1"/>
  <c r="CB34" i="12"/>
  <c r="CX32" i="12"/>
  <c r="BL31" i="12"/>
  <c r="CM39" i="12"/>
  <c r="BL19" i="12"/>
  <c r="BL30" i="12"/>
  <c r="G90" i="12"/>
  <c r="AP121" i="12"/>
  <c r="CH13" i="13"/>
  <c r="G28" i="13"/>
  <c r="G31" i="13" s="1"/>
  <c r="S18" i="13"/>
  <c r="CX11" i="13"/>
  <c r="CS21" i="13"/>
  <c r="CS10" i="13"/>
  <c r="CS11" i="13" s="1"/>
  <c r="BL34" i="13"/>
  <c r="CR17" i="13"/>
  <c r="CR18" i="13" s="1"/>
  <c r="CG22" i="13"/>
  <c r="CH22" i="13"/>
  <c r="CI22" i="13"/>
  <c r="G26" i="13"/>
  <c r="BL36" i="13"/>
  <c r="O23" i="13"/>
  <c r="P23" i="13"/>
  <c r="CH24" i="13"/>
  <c r="CH27" i="13" s="1"/>
  <c r="Q23" i="13"/>
  <c r="G18" i="13"/>
  <c r="R23" i="13"/>
  <c r="BF34" i="13"/>
  <c r="N18" i="13"/>
  <c r="N22" i="13" s="1"/>
  <c r="CR50" i="13"/>
  <c r="CQ18" i="13"/>
  <c r="CS18" i="13"/>
  <c r="G19" i="13"/>
  <c r="CF22" i="13"/>
  <c r="CT18" i="13"/>
  <c r="BW20" i="13"/>
  <c r="BJ28" i="13"/>
  <c r="BK28" i="13"/>
  <c r="BL32" i="13"/>
  <c r="BW22" i="13"/>
  <c r="CS26" i="13"/>
  <c r="BM28" i="13"/>
  <c r="BL30" i="13"/>
  <c r="CS25" i="13"/>
  <c r="BW10" i="13"/>
  <c r="BW12" i="13" s="1"/>
  <c r="CS27" i="13"/>
  <c r="BL28" i="13"/>
  <c r="CB12" i="13"/>
  <c r="CM15" i="13"/>
  <c r="G21" i="13"/>
  <c r="BW25" i="13"/>
  <c r="AH33" i="13"/>
  <c r="CH29" i="13"/>
  <c r="BL20" i="13"/>
  <c r="BL19" i="13"/>
  <c r="BL21" i="13" s="1"/>
  <c r="CH28" i="13"/>
  <c r="BW24" i="13"/>
  <c r="AH34" i="13"/>
  <c r="BW46" i="12"/>
  <c r="BW42" i="12"/>
  <c r="BL33" i="12"/>
  <c r="BL35" i="12" s="1"/>
  <c r="CH52" i="12"/>
  <c r="CH55" i="12" s="1"/>
  <c r="BF94" i="12"/>
  <c r="BF96" i="12" s="1"/>
  <c r="BW43" i="12"/>
  <c r="CR38" i="12"/>
  <c r="AH95" i="12"/>
  <c r="CS46" i="12"/>
  <c r="AH96" i="12"/>
  <c r="CS45" i="5"/>
  <c r="CS26" i="5"/>
  <c r="CH60" i="5"/>
  <c r="J102" i="3"/>
  <c r="CH32" i="13" l="1"/>
  <c r="G92" i="12"/>
  <c r="BL32" i="12"/>
  <c r="CS49" i="12"/>
  <c r="CS24" i="13"/>
  <c r="CH15" i="13"/>
  <c r="BL20" i="12"/>
  <c r="G84" i="12"/>
  <c r="CS45" i="12"/>
  <c r="BW49" i="12"/>
  <c r="G88" i="12"/>
  <c r="BW40" i="12"/>
  <c r="BX40" i="12"/>
  <c r="S84" i="12"/>
  <c r="BV40" i="12"/>
  <c r="BU40" i="12"/>
  <c r="CR39" i="12"/>
  <c r="CI46" i="12"/>
  <c r="CG46" i="12"/>
  <c r="CH46" i="12"/>
  <c r="CS39" i="12"/>
  <c r="CF46" i="12"/>
  <c r="CT39" i="12"/>
  <c r="BM27" i="12"/>
  <c r="BK27" i="12"/>
  <c r="BJ27" i="12"/>
  <c r="BL27" i="12"/>
  <c r="BV18" i="13"/>
  <c r="G22" i="13"/>
  <c r="S22" i="13"/>
  <c r="BW23" i="13"/>
  <c r="BX18" i="13"/>
  <c r="BW18" i="13"/>
  <c r="CS29" i="13"/>
  <c r="CS50" i="13" s="1"/>
  <c r="BU18" i="13"/>
  <c r="BL33" i="13"/>
  <c r="BW27" i="13"/>
  <c r="AH36" i="13"/>
  <c r="BW45" i="12"/>
  <c r="AH98" i="12"/>
  <c r="J114" i="3"/>
  <c r="J90" i="5"/>
  <c r="CI57" i="5" l="1"/>
  <c r="CH56" i="5"/>
  <c r="CI55" i="5" s="1"/>
  <c r="CI54" i="5" l="1"/>
  <c r="CI53" i="5"/>
  <c r="CI59" i="5"/>
  <c r="CI58" i="5"/>
  <c r="J92" i="3"/>
  <c r="F83" i="5"/>
  <c r="G80" i="5" s="1"/>
  <c r="CS47" i="3"/>
  <c r="CH59" i="3"/>
  <c r="CI58" i="3" s="1"/>
  <c r="CH55" i="3"/>
  <c r="CI54" i="3" s="1"/>
  <c r="CJ50" i="3"/>
  <c r="CI50" i="3"/>
  <c r="CH50" i="3"/>
  <c r="CG50" i="3"/>
  <c r="BW41" i="3"/>
  <c r="X76" i="3"/>
  <c r="Z73" i="3"/>
  <c r="F85" i="3"/>
  <c r="G82" i="3" s="1"/>
  <c r="CT44" i="5"/>
  <c r="CS41" i="5"/>
  <c r="CT40" i="5" s="1"/>
  <c r="CX26" i="5"/>
  <c r="CW26" i="5"/>
  <c r="CV26" i="5"/>
  <c r="CU26" i="5"/>
  <c r="CT25" i="5"/>
  <c r="CY25" i="5"/>
  <c r="CY24" i="5"/>
  <c r="BW39" i="5"/>
  <c r="BX36" i="5" s="1"/>
  <c r="BW35" i="5"/>
  <c r="BX32" i="5" s="1"/>
  <c r="CM44" i="5"/>
  <c r="CL44" i="5"/>
  <c r="CK44" i="5"/>
  <c r="CJ44" i="5"/>
  <c r="CI42" i="5"/>
  <c r="CN43" i="5"/>
  <c r="CN42" i="5"/>
  <c r="CB24" i="5"/>
  <c r="BY29" i="5" s="1"/>
  <c r="CA24" i="5"/>
  <c r="BX29" i="5" s="1"/>
  <c r="BZ24" i="5"/>
  <c r="BW29" i="5" s="1"/>
  <c r="BY24" i="5"/>
  <c r="BV29" i="5" s="1"/>
  <c r="BW24" i="5"/>
  <c r="BX22" i="5" s="1"/>
  <c r="CC23" i="5"/>
  <c r="CC22" i="5"/>
  <c r="CS43" i="3"/>
  <c r="CT41" i="3" s="1"/>
  <c r="CX31" i="3"/>
  <c r="CU37" i="3" s="1"/>
  <c r="CW31" i="3"/>
  <c r="CT37" i="3" s="1"/>
  <c r="CV31" i="3"/>
  <c r="CS37" i="3" s="1"/>
  <c r="CU31" i="3"/>
  <c r="CS31" i="3"/>
  <c r="CT30" i="3" s="1"/>
  <c r="CY30" i="3"/>
  <c r="CY29" i="3"/>
  <c r="BW38" i="3"/>
  <c r="BX36" i="3" s="1"/>
  <c r="CM42" i="3"/>
  <c r="CL42" i="3"/>
  <c r="CK42" i="3"/>
  <c r="CJ42" i="3"/>
  <c r="CI41" i="3"/>
  <c r="CN41" i="3"/>
  <c r="CN40" i="3"/>
  <c r="BL31" i="3"/>
  <c r="BM29" i="3" s="1"/>
  <c r="CB24" i="3"/>
  <c r="CA24" i="3"/>
  <c r="BX32" i="3" s="1"/>
  <c r="BZ24" i="3"/>
  <c r="BY24" i="3"/>
  <c r="CC23" i="3"/>
  <c r="BL28" i="3"/>
  <c r="BM26" i="3" s="1"/>
  <c r="CC22" i="3"/>
  <c r="BQ16" i="3"/>
  <c r="BP16" i="3"/>
  <c r="BM22" i="3" s="1"/>
  <c r="BO16" i="3"/>
  <c r="BN16" i="3"/>
  <c r="BK22" i="3" s="1"/>
  <c r="BL16" i="3"/>
  <c r="BR15" i="3"/>
  <c r="BR14" i="3"/>
  <c r="AQ108" i="5"/>
  <c r="AQ106" i="5"/>
  <c r="AQ105" i="5"/>
  <c r="AQ104" i="5"/>
  <c r="J102" i="5"/>
  <c r="AQ99" i="5"/>
  <c r="AQ98" i="5"/>
  <c r="AQ96" i="5"/>
  <c r="AQ95" i="5"/>
  <c r="AQ94" i="5"/>
  <c r="AQ93" i="5"/>
  <c r="AQ92" i="5"/>
  <c r="AQ88" i="5"/>
  <c r="AG89" i="5"/>
  <c r="AH88" i="5" s="1"/>
  <c r="AQ87" i="5"/>
  <c r="BE87" i="5"/>
  <c r="BF86" i="5" s="1"/>
  <c r="AQ86" i="5"/>
  <c r="AQ85" i="5"/>
  <c r="AQ84" i="5"/>
  <c r="AQ83" i="5"/>
  <c r="AQ109" i="5"/>
  <c r="AQ82" i="5"/>
  <c r="AQ81" i="5"/>
  <c r="AQ80" i="5"/>
  <c r="B80" i="5"/>
  <c r="BE70" i="5" s="1"/>
  <c r="BE80" i="5" s="1"/>
  <c r="BE79" i="5"/>
  <c r="AQ79" i="5"/>
  <c r="F79" i="5"/>
  <c r="G78" i="5" s="1"/>
  <c r="AQ78" i="5"/>
  <c r="AQ77" i="5"/>
  <c r="AQ76" i="5"/>
  <c r="B76" i="5"/>
  <c r="AQ75" i="5"/>
  <c r="R75" i="5"/>
  <c r="Q75" i="5"/>
  <c r="P75" i="5"/>
  <c r="O75" i="5"/>
  <c r="M75" i="5"/>
  <c r="N73" i="5" s="1"/>
  <c r="F75" i="5"/>
  <c r="G73" i="5" s="1"/>
  <c r="AQ74" i="5"/>
  <c r="R74" i="5"/>
  <c r="Q74" i="5"/>
  <c r="P74" i="5"/>
  <c r="O74" i="5"/>
  <c r="AQ73" i="5"/>
  <c r="V73" i="5"/>
  <c r="AQ72" i="5"/>
  <c r="Z72" i="5"/>
  <c r="R72" i="5"/>
  <c r="Q72" i="5"/>
  <c r="P72" i="5"/>
  <c r="O72" i="5"/>
  <c r="AQ71" i="5"/>
  <c r="Z71" i="5"/>
  <c r="Z73" i="5" s="1"/>
  <c r="AQ107" i="3"/>
  <c r="AQ106" i="3"/>
  <c r="AQ105" i="3"/>
  <c r="AQ104" i="3"/>
  <c r="AQ103" i="3"/>
  <c r="AQ98" i="3"/>
  <c r="AQ97" i="3"/>
  <c r="AQ96" i="3"/>
  <c r="AQ95" i="3"/>
  <c r="AQ94" i="3"/>
  <c r="AQ93" i="3"/>
  <c r="BE89" i="3"/>
  <c r="BF87" i="3" s="1"/>
  <c r="AQ89" i="3"/>
  <c r="AQ88" i="3"/>
  <c r="AQ87" i="3"/>
  <c r="AQ86" i="3"/>
  <c r="AQ85" i="3"/>
  <c r="AQ84" i="3"/>
  <c r="AQ83" i="3"/>
  <c r="B82" i="3"/>
  <c r="BE72" i="3" s="1"/>
  <c r="BE83" i="3" s="1"/>
  <c r="BE82" i="3"/>
  <c r="AQ82" i="3"/>
  <c r="F81" i="3"/>
  <c r="G78" i="3" s="1"/>
  <c r="AQ81" i="3"/>
  <c r="AQ80" i="3"/>
  <c r="B78" i="3"/>
  <c r="R78" i="3"/>
  <c r="Q78" i="3"/>
  <c r="P78" i="3"/>
  <c r="O78" i="3"/>
  <c r="M78" i="3"/>
  <c r="N76" i="3" s="1"/>
  <c r="F77" i="3"/>
  <c r="G75" i="3" s="1"/>
  <c r="R77" i="3"/>
  <c r="Q77" i="3"/>
  <c r="P77" i="3"/>
  <c r="O77" i="3"/>
  <c r="Z74" i="3"/>
  <c r="R75" i="3"/>
  <c r="Q75" i="3"/>
  <c r="O75" i="3"/>
  <c r="AQ73" i="3"/>
  <c r="W72" i="5" l="1"/>
  <c r="W71" i="5"/>
  <c r="W73" i="5" s="1"/>
  <c r="CI60" i="5"/>
  <c r="G77" i="5"/>
  <c r="CI56" i="5"/>
  <c r="R76" i="5"/>
  <c r="S71" i="5"/>
  <c r="CI52" i="3"/>
  <c r="BX38" i="5"/>
  <c r="O76" i="5"/>
  <c r="S73" i="5"/>
  <c r="BX37" i="5"/>
  <c r="N71" i="5"/>
  <c r="N75" i="5" s="1"/>
  <c r="AP112" i="5"/>
  <c r="G76" i="5"/>
  <c r="G79" i="5" s="1"/>
  <c r="BF85" i="5"/>
  <c r="BF87" i="5" s="1"/>
  <c r="P76" i="5"/>
  <c r="Q76" i="5"/>
  <c r="CT38" i="5"/>
  <c r="CT39" i="5"/>
  <c r="J114" i="5"/>
  <c r="CT42" i="3"/>
  <c r="CT40" i="3"/>
  <c r="G82" i="5"/>
  <c r="G81" i="5"/>
  <c r="CC24" i="5"/>
  <c r="CI43" i="5"/>
  <c r="CI44" i="5" s="1"/>
  <c r="G71" i="5"/>
  <c r="CH47" i="5"/>
  <c r="CY26" i="5"/>
  <c r="G72" i="5"/>
  <c r="G74" i="5"/>
  <c r="G75" i="5" s="1"/>
  <c r="BX23" i="5"/>
  <c r="BX24" i="5" s="1"/>
  <c r="CN44" i="5"/>
  <c r="CI53" i="3"/>
  <c r="CI55" i="3" s="1"/>
  <c r="CI57" i="3"/>
  <c r="CI56" i="3"/>
  <c r="BM30" i="3"/>
  <c r="BM31" i="3" s="1"/>
  <c r="BX40" i="3"/>
  <c r="CT45" i="3"/>
  <c r="CT46" i="3"/>
  <c r="Z76" i="3"/>
  <c r="Y74" i="3" s="1"/>
  <c r="BF88" i="3"/>
  <c r="BF89" i="3" s="1"/>
  <c r="BM14" i="3"/>
  <c r="BR16" i="3"/>
  <c r="BM15" i="3"/>
  <c r="CN42" i="3"/>
  <c r="S73" i="3"/>
  <c r="CC24" i="3"/>
  <c r="G80" i="3"/>
  <c r="G83" i="3"/>
  <c r="G84" i="3"/>
  <c r="BX39" i="3"/>
  <c r="BX22" i="3"/>
  <c r="N73" i="3"/>
  <c r="N78" i="3" s="1"/>
  <c r="BX23" i="3"/>
  <c r="CT44" i="3"/>
  <c r="G73" i="3"/>
  <c r="BN23" i="3"/>
  <c r="P79" i="3"/>
  <c r="O79" i="3"/>
  <c r="CI40" i="3"/>
  <c r="CI42" i="3" s="1"/>
  <c r="CY31" i="3"/>
  <c r="G76" i="3"/>
  <c r="S76" i="3"/>
  <c r="BM27" i="3"/>
  <c r="G79" i="3"/>
  <c r="BY33" i="3"/>
  <c r="BX33" i="3"/>
  <c r="BV33" i="3"/>
  <c r="BW33" i="3"/>
  <c r="BK23" i="3"/>
  <c r="BL23" i="3"/>
  <c r="BM23" i="3"/>
  <c r="BX37" i="3"/>
  <c r="Q79" i="3"/>
  <c r="R79" i="3"/>
  <c r="CR37" i="3"/>
  <c r="CT29" i="3"/>
  <c r="CT31" i="3" s="1"/>
  <c r="BX35" i="3"/>
  <c r="BM25" i="3"/>
  <c r="G74" i="3"/>
  <c r="BX33" i="5"/>
  <c r="CT24" i="5"/>
  <c r="CT26" i="5" s="1"/>
  <c r="BX34" i="5"/>
  <c r="CT42" i="5"/>
  <c r="CT43" i="5"/>
  <c r="AH86" i="5"/>
  <c r="AH87" i="5"/>
  <c r="G83" i="5" l="1"/>
  <c r="CG51" i="5"/>
  <c r="CI47" i="5"/>
  <c r="W74" i="3"/>
  <c r="W75" i="3"/>
  <c r="CT45" i="5"/>
  <c r="BX39" i="5"/>
  <c r="CT47" i="3"/>
  <c r="W73" i="3"/>
  <c r="W76" i="3" s="1"/>
  <c r="S75" i="5"/>
  <c r="CH51" i="5"/>
  <c r="CJ51" i="5"/>
  <c r="CT41" i="5"/>
  <c r="CT43" i="3"/>
  <c r="Y73" i="3"/>
  <c r="Y76" i="3" s="1"/>
  <c r="Z77" i="3" s="1"/>
  <c r="CI51" i="5"/>
  <c r="CR35" i="5"/>
  <c r="BX35" i="5"/>
  <c r="CI59" i="3"/>
  <c r="BX41" i="3"/>
  <c r="G85" i="3"/>
  <c r="G81" i="3"/>
  <c r="BX24" i="3"/>
  <c r="BM16" i="3"/>
  <c r="G77" i="3"/>
  <c r="BX38" i="3"/>
  <c r="BM28" i="3"/>
  <c r="CR38" i="3"/>
  <c r="S78" i="3"/>
  <c r="CU38" i="3"/>
  <c r="CT38" i="3"/>
  <c r="CS38" i="3"/>
  <c r="BW30" i="5"/>
  <c r="BV30" i="5"/>
  <c r="CU35" i="5"/>
  <c r="CT35" i="5"/>
  <c r="CS35" i="5"/>
  <c r="BY30" i="5"/>
  <c r="BX30" i="5"/>
  <c r="Z74" i="5"/>
  <c r="AH89" i="5"/>
  <c r="CR69" i="4" l="1"/>
  <c r="CX49" i="4"/>
  <c r="CX50" i="4"/>
  <c r="CR51" i="4"/>
  <c r="CS49" i="4" s="1"/>
  <c r="CT51" i="4"/>
  <c r="CU51" i="4"/>
  <c r="CV51" i="4"/>
  <c r="CW51" i="4"/>
  <c r="CB32" i="4"/>
  <c r="CB33" i="4"/>
  <c r="BV34" i="4"/>
  <c r="BW33" i="4" s="1"/>
  <c r="BX34" i="4"/>
  <c r="BU39" i="4" s="1"/>
  <c r="BY34" i="4"/>
  <c r="BV39" i="4" s="1"/>
  <c r="BZ34" i="4"/>
  <c r="BW39" i="4" s="1"/>
  <c r="CA34" i="4"/>
  <c r="BX39" i="4" s="1"/>
  <c r="AQ150" i="4"/>
  <c r="AG115" i="4"/>
  <c r="AH114" i="4" s="1"/>
  <c r="R101" i="4"/>
  <c r="Q101" i="4"/>
  <c r="P101" i="4"/>
  <c r="O101" i="4"/>
  <c r="N97" i="4"/>
  <c r="AU3" i="4"/>
  <c r="W3" i="4"/>
  <c r="AQ145" i="4"/>
  <c r="AQ146" i="4"/>
  <c r="AQ131" i="4"/>
  <c r="AQ132" i="4"/>
  <c r="AQ133" i="4"/>
  <c r="AQ110" i="4"/>
  <c r="AQ111" i="4"/>
  <c r="AQ112" i="4"/>
  <c r="AQ113" i="4"/>
  <c r="AQ114" i="4"/>
  <c r="AQ115" i="4"/>
  <c r="AQ116" i="4"/>
  <c r="AQ117" i="4"/>
  <c r="AQ118" i="4"/>
  <c r="AQ119" i="4"/>
  <c r="AQ120" i="4"/>
  <c r="AQ109" i="4"/>
  <c r="CS68" i="4" l="1"/>
  <c r="CS65" i="4"/>
  <c r="CS66" i="4"/>
  <c r="CS67" i="4"/>
  <c r="CX51" i="4"/>
  <c r="CS50" i="4"/>
  <c r="CS51" i="4" s="1"/>
  <c r="BV36" i="4"/>
  <c r="BW36" i="4" s="1"/>
  <c r="BW32" i="4"/>
  <c r="BW34" i="4" s="1"/>
  <c r="CB34" i="4"/>
  <c r="O102" i="4"/>
  <c r="AH113" i="4"/>
  <c r="AH112" i="4"/>
  <c r="CS69" i="4" l="1"/>
  <c r="AH115" i="4"/>
  <c r="F101" i="4"/>
  <c r="G97" i="4" s="1"/>
  <c r="F105" i="4"/>
  <c r="G102" i="4" s="1"/>
  <c r="F110" i="4"/>
  <c r="G106" i="4" s="1"/>
  <c r="G109" i="4" l="1"/>
  <c r="G108" i="4"/>
  <c r="G107" i="4"/>
  <c r="G104" i="4"/>
  <c r="G103" i="4"/>
  <c r="G99" i="4"/>
  <c r="G98" i="4"/>
  <c r="G100" i="4"/>
  <c r="G105" i="4" l="1"/>
  <c r="G110" i="4"/>
  <c r="G101" i="4"/>
  <c r="AN67" i="5" l="1"/>
  <c r="AE67" i="5"/>
  <c r="AN66" i="5"/>
  <c r="AN59" i="5"/>
  <c r="AN55" i="5"/>
  <c r="AN50" i="5"/>
  <c r="AN44" i="5"/>
  <c r="AN38" i="5"/>
  <c r="AN33" i="5"/>
  <c r="AN31" i="5"/>
  <c r="AN37" i="5"/>
  <c r="AN39" i="5"/>
  <c r="AN34" i="5"/>
  <c r="AN36" i="5"/>
  <c r="AN43" i="5"/>
  <c r="AN20" i="5"/>
  <c r="AN6" i="5"/>
  <c r="AN5" i="5"/>
  <c r="AN27" i="5"/>
  <c r="AN9" i="5"/>
  <c r="AN4" i="5"/>
  <c r="AN8" i="5"/>
  <c r="AU3" i="5"/>
  <c r="AN3" i="5"/>
  <c r="AJ3" i="5"/>
  <c r="AE3" i="5"/>
  <c r="AA3" i="5"/>
  <c r="W3" i="5"/>
  <c r="AN63" i="5"/>
  <c r="AQ144" i="4"/>
  <c r="AQ143" i="4"/>
  <c r="AQ142" i="4"/>
  <c r="AQ141" i="4"/>
  <c r="AQ140" i="4"/>
  <c r="AQ139" i="4"/>
  <c r="AQ138" i="4"/>
  <c r="AQ130" i="4"/>
  <c r="AQ129" i="4"/>
  <c r="AQ128" i="4"/>
  <c r="AQ127" i="4"/>
  <c r="AQ126" i="4"/>
  <c r="AQ125" i="4"/>
  <c r="AQ124" i="4"/>
  <c r="BE113" i="4"/>
  <c r="BF112" i="4"/>
  <c r="BF111" i="4"/>
  <c r="AQ108" i="4"/>
  <c r="AQ107" i="4"/>
  <c r="AQ106" i="4"/>
  <c r="BE105" i="4"/>
  <c r="AQ105" i="4"/>
  <c r="AQ104" i="4"/>
  <c r="AQ103" i="4"/>
  <c r="AQ102" i="4"/>
  <c r="AQ101" i="4"/>
  <c r="AQ100" i="4"/>
  <c r="V99" i="4"/>
  <c r="R100" i="4"/>
  <c r="Q100" i="4"/>
  <c r="P100" i="4"/>
  <c r="O100" i="4"/>
  <c r="AQ99" i="4"/>
  <c r="AQ98" i="4"/>
  <c r="Z98" i="4"/>
  <c r="R98" i="4"/>
  <c r="Q98" i="4"/>
  <c r="P98" i="4"/>
  <c r="O98" i="4"/>
  <c r="AQ97" i="4"/>
  <c r="Z97" i="4"/>
  <c r="Z99" i="4" s="1"/>
  <c r="CG61" i="4"/>
  <c r="CH57" i="4" s="1"/>
  <c r="BV49" i="4"/>
  <c r="BW47" i="4" s="1"/>
  <c r="BK30" i="4"/>
  <c r="BL29" i="4" s="1"/>
  <c r="CR64" i="4"/>
  <c r="CS62" i="4" s="1"/>
  <c r="CG56" i="4"/>
  <c r="CH55" i="4" s="1"/>
  <c r="BV45" i="4"/>
  <c r="BW43" i="4" s="1"/>
  <c r="BK27" i="4"/>
  <c r="BL26" i="4" s="1"/>
  <c r="CT57" i="4"/>
  <c r="CS57" i="4"/>
  <c r="CR57" i="4"/>
  <c r="CQ57" i="4"/>
  <c r="CL44" i="4"/>
  <c r="CI50" i="4" s="1"/>
  <c r="CK44" i="4"/>
  <c r="CH50" i="4" s="1"/>
  <c r="CJ44" i="4"/>
  <c r="CG50" i="4" s="1"/>
  <c r="CI44" i="4"/>
  <c r="CG44" i="4"/>
  <c r="CH43" i="4" s="1"/>
  <c r="BP15" i="4"/>
  <c r="BM21" i="4" s="1"/>
  <c r="BO15" i="4"/>
  <c r="BL21" i="4" s="1"/>
  <c r="BN15" i="4"/>
  <c r="BK21" i="4" s="1"/>
  <c r="BM15" i="4"/>
  <c r="BJ21" i="4" s="1"/>
  <c r="BK15" i="4"/>
  <c r="BL13" i="4" s="1"/>
  <c r="CM43" i="4"/>
  <c r="BQ14" i="4"/>
  <c r="CM42" i="4"/>
  <c r="BQ13" i="4"/>
  <c r="AQ3" i="4"/>
  <c r="AN3" i="4"/>
  <c r="AJ3" i="4"/>
  <c r="AE3" i="4"/>
  <c r="AA3" i="4"/>
  <c r="AU5" i="3"/>
  <c r="AQ5" i="3"/>
  <c r="AJ4" i="3"/>
  <c r="AE4" i="3"/>
  <c r="AA4" i="3"/>
  <c r="W4" i="3"/>
  <c r="BF113" i="4" l="1"/>
  <c r="W98" i="4"/>
  <c r="W97" i="4"/>
  <c r="W99" i="4" s="1"/>
  <c r="BE96" i="4"/>
  <c r="BE106" i="4" s="1"/>
  <c r="CM44" i="4"/>
  <c r="S99" i="4"/>
  <c r="S97" i="4"/>
  <c r="BK18" i="4"/>
  <c r="BL18" i="4" s="1"/>
  <c r="BQ15" i="4"/>
  <c r="N99" i="4"/>
  <c r="N101" i="4" s="1"/>
  <c r="BM22" i="4"/>
  <c r="P102" i="4"/>
  <c r="BL25" i="4"/>
  <c r="Q102" i="4"/>
  <c r="CH54" i="4"/>
  <c r="BW42" i="4"/>
  <c r="CH42" i="4"/>
  <c r="CH44" i="4" s="1"/>
  <c r="BL28" i="4"/>
  <c r="BL30" i="4" s="1"/>
  <c r="R102" i="4"/>
  <c r="CG47" i="4"/>
  <c r="CH47" i="4" s="1"/>
  <c r="BL24" i="4"/>
  <c r="BW44" i="4"/>
  <c r="CH59" i="4"/>
  <c r="CS61" i="4"/>
  <c r="BW46" i="4"/>
  <c r="CS63" i="4"/>
  <c r="BL14" i="4"/>
  <c r="BL15" i="4" s="1"/>
  <c r="BW48" i="4"/>
  <c r="CF50" i="4"/>
  <c r="CH58" i="4"/>
  <c r="CH60" i="4"/>
  <c r="CR54" i="4"/>
  <c r="CS54" i="4" s="1"/>
  <c r="CH53" i="4"/>
  <c r="BW45" i="4" l="1"/>
  <c r="CH56" i="4"/>
  <c r="CS64" i="4"/>
  <c r="CS58" i="4"/>
  <c r="CR58" i="4"/>
  <c r="CH61" i="4"/>
  <c r="BL27" i="4"/>
  <c r="BX40" i="4"/>
  <c r="BJ22" i="4"/>
  <c r="BU40" i="4"/>
  <c r="BV40" i="4"/>
  <c r="CF51" i="4"/>
  <c r="BW40" i="4"/>
  <c r="BL22" i="4"/>
  <c r="BK22" i="4"/>
  <c r="CG51" i="4"/>
  <c r="S101" i="4"/>
  <c r="CI51" i="4"/>
  <c r="CH51" i="4"/>
  <c r="BW49" i="4"/>
  <c r="CQ58" i="4"/>
  <c r="CT58" i="4"/>
  <c r="Z100" i="4" l="1"/>
  <c r="J116" i="3"/>
  <c r="J154" i="4" l="1"/>
</calcChain>
</file>

<file path=xl/sharedStrings.xml><?xml version="1.0" encoding="utf-8"?>
<sst xmlns="http://schemas.openxmlformats.org/spreadsheetml/2006/main" count="9756" uniqueCount="1324">
  <si>
    <t>Week</t>
  </si>
  <si>
    <t>No.</t>
  </si>
  <si>
    <t>رقم الشكوى</t>
  </si>
  <si>
    <t>رقم الملف</t>
  </si>
  <si>
    <t>جهة الشكوى</t>
  </si>
  <si>
    <t>الموقع</t>
  </si>
  <si>
    <t>القسم الرئيس</t>
  </si>
  <si>
    <t>القسم الفرعي</t>
  </si>
  <si>
    <t>تاريخ إستلام الشكوى</t>
  </si>
  <si>
    <t>المدخل</t>
  </si>
  <si>
    <t>Time line</t>
  </si>
  <si>
    <t>إرسال نموذج الشكوى</t>
  </si>
  <si>
    <t xml:space="preserve">Employee </t>
  </si>
  <si>
    <t>تحرير الشكوى</t>
  </si>
  <si>
    <t>تفعيل الشكوى</t>
  </si>
  <si>
    <t>تم ارسال الشكوى</t>
  </si>
  <si>
    <t>الوقت بين التحرير والارسال</t>
  </si>
  <si>
    <t>First Reminder Sent</t>
  </si>
  <si>
    <t>الوقت بين اول ايميل والارسال</t>
  </si>
  <si>
    <t>Second Reminder Sent</t>
  </si>
  <si>
    <t>الوقت بين ثاني ايميل والاول</t>
  </si>
  <si>
    <t>Escalated</t>
  </si>
  <si>
    <t xml:space="preserve">Reason of Escalation </t>
  </si>
  <si>
    <t>الوقت بين التصعيد والارسال</t>
  </si>
  <si>
    <t>Closed</t>
  </si>
  <si>
    <t>الوقت بين الاغلاق والارسال</t>
  </si>
  <si>
    <t>تاريخ الرد</t>
  </si>
  <si>
    <t>الوقت بين الرد والارسال</t>
  </si>
  <si>
    <t>Resolved</t>
  </si>
  <si>
    <t>الوقت بين المعالجة و الارسال</t>
  </si>
  <si>
    <t>ID</t>
  </si>
  <si>
    <t>اسم الشخص المشتكى عليه - ان وجد</t>
  </si>
  <si>
    <t>Classification</t>
  </si>
  <si>
    <t>Satisfied/Dissatisfied</t>
  </si>
  <si>
    <t>Recommendation/Action plan</t>
  </si>
  <si>
    <t>The Rightful Side</t>
  </si>
  <si>
    <t>Date</t>
  </si>
  <si>
    <t>Time</t>
  </si>
  <si>
    <t>قسم الموافقات الطبية</t>
  </si>
  <si>
    <t>24 Hours</t>
  </si>
  <si>
    <t>وحدة العناية المركزة</t>
  </si>
  <si>
    <t>48 Hours</t>
  </si>
  <si>
    <t>تمريض وحدة العناية المركزة - أطفال</t>
  </si>
  <si>
    <t>Satisfied</t>
  </si>
  <si>
    <t>قسم المالية</t>
  </si>
  <si>
    <t>تمريض وحدة العناية المركزة</t>
  </si>
  <si>
    <t>قسم الأشعة</t>
  </si>
  <si>
    <t>No Response</t>
  </si>
  <si>
    <t>عيادات الأسنان</t>
  </si>
  <si>
    <t>تمريض الطوارئ</t>
  </si>
  <si>
    <t>قسم الأمن</t>
  </si>
  <si>
    <t>عيادات الطب النفسي</t>
  </si>
  <si>
    <t>More than 72 hours</t>
  </si>
  <si>
    <t>عيادات الباطنية</t>
  </si>
  <si>
    <t>استقبال العيادات الخارجية</t>
  </si>
  <si>
    <t>المدير المناوب</t>
  </si>
  <si>
    <t>Dissatisfied</t>
  </si>
  <si>
    <t>قسم المختبر</t>
  </si>
  <si>
    <t>قسم التقارير الطبية</t>
  </si>
  <si>
    <t>عيادات النساء والولادة</t>
  </si>
  <si>
    <t>Neutral</t>
  </si>
  <si>
    <t>عيادات القلب</t>
  </si>
  <si>
    <t>تمريض تنويم النساء والولادة</t>
  </si>
  <si>
    <t>72 Hours</t>
  </si>
  <si>
    <t>Employee Name</t>
  </si>
  <si>
    <t>Number of complaints</t>
  </si>
  <si>
    <t>Total Percentage</t>
  </si>
  <si>
    <t>Total</t>
  </si>
  <si>
    <t>قسم المواعيد</t>
  </si>
  <si>
    <t>قسم التخدير</t>
  </si>
  <si>
    <t>تمريض العيادات الخارجية</t>
  </si>
  <si>
    <t>CCHI</t>
  </si>
  <si>
    <t>MOH</t>
  </si>
  <si>
    <t>In-Patient</t>
  </si>
  <si>
    <t>Patient</t>
  </si>
  <si>
    <t>Out-Patient</t>
  </si>
  <si>
    <t>ER</t>
  </si>
  <si>
    <t>Medical</t>
  </si>
  <si>
    <t>Admin</t>
  </si>
  <si>
    <t>Patient Relatives</t>
  </si>
  <si>
    <t>Nursing</t>
  </si>
  <si>
    <t xml:space="preserve">Nursing </t>
  </si>
  <si>
    <t xml:space="preserve">Support Services </t>
  </si>
  <si>
    <t>Number of delays in sending the complaint (delay in activation)</t>
  </si>
  <si>
    <t>Percentage</t>
  </si>
  <si>
    <t>Activated within two hours</t>
  </si>
  <si>
    <t>الشكاوي المصعدة</t>
  </si>
  <si>
    <t>خلال 72</t>
  </si>
  <si>
    <t>مبكرة</t>
  </si>
  <si>
    <t>متأخرة</t>
  </si>
  <si>
    <t>الموظف المسؤول</t>
  </si>
  <si>
    <t>Average</t>
  </si>
  <si>
    <t>Week 1</t>
  </si>
  <si>
    <t>Week 2</t>
  </si>
  <si>
    <t>Week 3</t>
  </si>
  <si>
    <t>Patients</t>
  </si>
  <si>
    <t>Week 4</t>
  </si>
  <si>
    <t>Patient relatives</t>
  </si>
  <si>
    <t>Week 5</t>
  </si>
  <si>
    <t>الشكاوي المغلقة</t>
  </si>
  <si>
    <t>1st Half</t>
  </si>
  <si>
    <t>2nd Half</t>
  </si>
  <si>
    <t>Support Services</t>
  </si>
  <si>
    <t>Total Escalated</t>
  </si>
  <si>
    <t>Total Closed</t>
  </si>
  <si>
    <t>Non-Medical</t>
  </si>
  <si>
    <t>محتوى الشكوى (عربي)</t>
  </si>
  <si>
    <t>محتوى الشكوى (English)</t>
  </si>
  <si>
    <t>Domain</t>
  </si>
  <si>
    <t>Category</t>
  </si>
  <si>
    <t>Sub-Category</t>
  </si>
  <si>
    <t>Satisfaction Table</t>
  </si>
  <si>
    <t>Total Responces</t>
  </si>
  <si>
    <t>Escalated Without Response</t>
  </si>
  <si>
    <t>Closed Without Response</t>
  </si>
  <si>
    <t>Satisfaction Rate</t>
  </si>
  <si>
    <t>Response Rate</t>
  </si>
  <si>
    <t>Total Complaints</t>
  </si>
  <si>
    <t>Hospital Right</t>
  </si>
  <si>
    <t>Patient Right</t>
  </si>
  <si>
    <t>عدم رضى المريض</t>
  </si>
  <si>
    <t>تأخير الرد من قبل القسم</t>
  </si>
  <si>
    <t>سبب آخر</t>
  </si>
  <si>
    <t>Reason For Escalation</t>
  </si>
  <si>
    <t>Number</t>
  </si>
  <si>
    <t xml:space="preserve">Total </t>
  </si>
  <si>
    <t>More than 72 Hours</t>
  </si>
  <si>
    <t>Escalated( مصعدة)</t>
  </si>
  <si>
    <t>Hospital</t>
  </si>
  <si>
    <t xml:space="preserve">Domain </t>
  </si>
  <si>
    <t>English</t>
  </si>
  <si>
    <t>Arabic</t>
  </si>
  <si>
    <t>Clinical complaints</t>
  </si>
  <si>
    <t>الشكاوى السريرية</t>
  </si>
  <si>
    <t>1. Quality</t>
  </si>
  <si>
    <t xml:space="preserve">1.الجودة </t>
  </si>
  <si>
    <t>1.1. Examination</t>
  </si>
  <si>
    <t>1.1.الفحص الطبي</t>
  </si>
  <si>
    <t xml:space="preserve">1.1.1. Examination not performed </t>
  </si>
  <si>
    <t>1.1.1. لم يتم إجراء الفحص</t>
  </si>
  <si>
    <t xml:space="preserve">Relationship complaints </t>
  </si>
  <si>
    <t>الشكاوى المتعلقة بالعلاقات</t>
  </si>
  <si>
    <t>2. Safety</t>
  </si>
  <si>
    <t xml:space="preserve">2.السلامة </t>
  </si>
  <si>
    <t>1.2.Patient journey</t>
  </si>
  <si>
    <t>1.2.رحلة المريض</t>
  </si>
  <si>
    <t>1.1.2. Inadequate/incomplete assessment</t>
  </si>
  <si>
    <t>1.1.2. تقييم غير كافٍ/غير مكتمل</t>
  </si>
  <si>
    <t>Management complaints</t>
  </si>
  <si>
    <t>الشكاوى الإدارية</t>
  </si>
  <si>
    <t>3. Institutional issues</t>
  </si>
  <si>
    <t xml:space="preserve">3.القضايا المؤسسية </t>
  </si>
  <si>
    <t>1.3.Quality of Care</t>
  </si>
  <si>
    <t>1.3.جودة الرعاية</t>
  </si>
  <si>
    <t>1.1.3. Not having enough knowledge regarding the patient condition</t>
  </si>
  <si>
    <t>1.1.3. عدم توفر معلومات كافية عن حالة المريض</t>
  </si>
  <si>
    <t>4. Accessibility</t>
  </si>
  <si>
    <t xml:space="preserve">4.الوصول </t>
  </si>
  <si>
    <t>1.4.Treatment</t>
  </si>
  <si>
    <t>1.4.العلاج</t>
  </si>
  <si>
    <t>1.1.4. Lab tests not performed</t>
  </si>
  <si>
    <t>1.1.4.لم يتم إجراء الفحوصات المخبرية</t>
  </si>
  <si>
    <t>5. Communication</t>
  </si>
  <si>
    <t xml:space="preserve">5.التواصل </t>
  </si>
  <si>
    <t>1.5.Diagnosis</t>
  </si>
  <si>
    <t>1.5.التشخيص</t>
  </si>
  <si>
    <t>1.1.5. Diagnostic Imaging not performed</t>
  </si>
  <si>
    <t>1.1.5.لم يتم إجراء التصوير التشخيصي</t>
  </si>
  <si>
    <t>6. Humanness / Caring</t>
  </si>
  <si>
    <t xml:space="preserve">6.الإنسانية \ الرعاية </t>
  </si>
  <si>
    <t>2.1.Medication &amp;
Vaccination</t>
  </si>
  <si>
    <t>2.1. الأدوية والتطعيمات</t>
  </si>
  <si>
    <t>1.1.6.Loss of a patient sample</t>
  </si>
  <si>
    <t>1.1.6.فقدان عينة من المريض</t>
  </si>
  <si>
    <t>2.2.Safety Incidents</t>
  </si>
  <si>
    <t>2.2. حوادث السلامة</t>
  </si>
  <si>
    <t>1.2.1.Miscoordination</t>
  </si>
  <si>
    <t>1.2.1.سوء التنسيق</t>
  </si>
  <si>
    <t>2.3.Skills and 
Conduct</t>
  </si>
  <si>
    <t>2.3.المهارات والسلوك</t>
  </si>
  <si>
    <t>1.2.2.Patient flow issues</t>
  </si>
  <si>
    <t>1.2.2.مشاكل في تدفق المرضى</t>
  </si>
  <si>
    <t>3.1.Administrative
Policies and
Procedures</t>
  </si>
  <si>
    <t>3.1.السياسات والإجراءات الإدارية</t>
  </si>
  <si>
    <t>1.2.3.Lack of follow up</t>
  </si>
  <si>
    <t>1.2.3.عدم المتابعة</t>
  </si>
  <si>
    <t>3.2.Environment</t>
  </si>
  <si>
    <t>3.2.البيئة</t>
  </si>
  <si>
    <t>1.3.1.Substandard clinical/nursing care</t>
  </si>
  <si>
    <t>1.3.1.رعاية سريرية/تمريضية دون المستوى المطلوب</t>
  </si>
  <si>
    <t>3.3.Safety &amp; Security</t>
  </si>
  <si>
    <t>3.3.السلامة والأمن</t>
  </si>
  <si>
    <t>1.3.2.No Frequent rounding on patient</t>
  </si>
  <si>
    <t>1.3.2.عدم وجود جولات متكررة على المريض</t>
  </si>
  <si>
    <t>3.4.Finance and
Billing</t>
  </si>
  <si>
    <t>3.4..الشؤون المالية والفواتير</t>
  </si>
  <si>
    <t>1.3.3.Rough treatment</t>
  </si>
  <si>
    <t>1.3.3. معاملة قاسية</t>
  </si>
  <si>
    <t>3.5.Staffing</t>
  </si>
  <si>
    <t>3.5.التوظيف ( توفير الكادر)</t>
  </si>
  <si>
    <t>1.3.4.Insensitive to patient needs</t>
  </si>
  <si>
    <t>عدم مراعاة احتياجات المريض1.3.4</t>
  </si>
  <si>
    <t>3.6.Resources</t>
  </si>
  <si>
    <t>3.6.االموارد</t>
  </si>
  <si>
    <t>1.3.5.Rushed, not time to see patients</t>
  </si>
  <si>
    <t>1.3.5.التسرع وعدم وجود وقت لرؤية المرضى</t>
  </si>
  <si>
    <t>3.7.Medical records</t>
  </si>
  <si>
    <t>3.7.السجلات الطبية</t>
  </si>
  <si>
    <t>1.3.6.No assistance from staff in feeding a patient</t>
  </si>
  <si>
    <t>1.3.6 عدم مساعدة الموظفين في إطعام المريض</t>
  </si>
  <si>
    <t>4.1.Access</t>
  </si>
  <si>
    <t>4.1.الوصول</t>
  </si>
  <si>
    <t>1.4.1.Treatment plan issues</t>
  </si>
  <si>
    <t xml:space="preserve">1.4.1. مشاكل في خطة العلاج </t>
  </si>
  <si>
    <t>4.2.Patient 
Disposition ( final plan)</t>
  </si>
  <si>
    <t>4.2. مصير المريض \ الخطة النهائية او القرار الطبي النهائي للحالة</t>
  </si>
  <si>
    <t>1.4.2 Treatment plan not followed</t>
  </si>
  <si>
    <t>1.4.2.عدم اتباع خطة العلاج</t>
  </si>
  <si>
    <t>4.3.Delays</t>
  </si>
  <si>
    <t>4.3.التأخيرات</t>
  </si>
  <si>
    <t>1.4.3.Ineffective treatment</t>
  </si>
  <si>
    <t>1.4.3. علاج غير فعال</t>
  </si>
  <si>
    <t>4.4.Referrals</t>
  </si>
  <si>
    <t>4.4.التحويل</t>
  </si>
  <si>
    <t>1.4.4.Inadequate pain management</t>
  </si>
  <si>
    <t xml:space="preserve">1.4.4. إدارة غير كافية للألم </t>
  </si>
  <si>
    <t>5.1.Patient-staff 
communication</t>
  </si>
  <si>
    <t>5.1.التواصل بين المريض والموظفين</t>
  </si>
  <si>
    <t>1.4.5.Patient Discharged before completing treatment</t>
  </si>
  <si>
    <t>1.4.5. خروج المريض قبل إكمال العلاج</t>
  </si>
  <si>
    <t>5.2.Incorrect 
Information</t>
  </si>
  <si>
    <t>5.2.معلومات خاطئة</t>
  </si>
  <si>
    <t>1.5.1.Errors in diagnosis</t>
  </si>
  <si>
    <t>1.5.1. أخطاء في التشخيص</t>
  </si>
  <si>
    <t>6.1.Emotional 
Support</t>
  </si>
  <si>
    <t>6.1.االدعم العاطفي</t>
  </si>
  <si>
    <t>1.5.2.Errors in lab results</t>
  </si>
  <si>
    <t>1.5.2.أخطاء في نتائج المختبر</t>
  </si>
  <si>
    <t>6.2.Assault  and  
Harassment</t>
  </si>
  <si>
    <t>6.2.الاعتداء والتحرش</t>
  </si>
  <si>
    <t xml:space="preserve">1.5.3.Errors in diagnostic imaging </t>
  </si>
  <si>
    <t xml:space="preserve">1.5.3. أخطاء في التصوير التشخيصي  </t>
  </si>
  <si>
    <t>6.3.Confidentiality</t>
  </si>
  <si>
    <t>6.3.السرية</t>
  </si>
  <si>
    <t>1.5.4.Errors in Pre-marriage lab test</t>
  </si>
  <si>
    <t>1.5.4.أخطاء في فحص ما قبل الزواج</t>
  </si>
  <si>
    <t>6.4.Consent</t>
  </si>
  <si>
    <t>6.4.نموذج موافقه</t>
  </si>
  <si>
    <t>2.1.1.Prescribing errors</t>
  </si>
  <si>
    <t>2.1.1. أخطاء في وصف الأدوية</t>
  </si>
  <si>
    <t>2.1.2.Dispensing errors</t>
  </si>
  <si>
    <t>2.1.2. أخطاء في صرف الأدوية</t>
  </si>
  <si>
    <t>2.1.3.No medication prescribed</t>
  </si>
  <si>
    <t>2.1.3. عدم وصف أي دواء</t>
  </si>
  <si>
    <t>2.1.4 Insufficient medication prescribed</t>
  </si>
  <si>
    <t>2.1.4 وصف كمية غير كافية من الدواء</t>
  </si>
  <si>
    <t>2.1.5.Dispensing medication without prescription</t>
  </si>
  <si>
    <t xml:space="preserve">2.1.5 صرف دواء بدون وصفة طبية </t>
  </si>
  <si>
    <t>2.1.6.Prescription of expired medication</t>
  </si>
  <si>
    <t>2.1.6.وصف دواء منتهي الصلاحية</t>
  </si>
  <si>
    <t>2.1.7.Prescribing medication without medical examination</t>
  </si>
  <si>
    <t>2.1.7  صرف دواء بدون وصفة طبية</t>
  </si>
  <si>
    <t>2.1.8.Medication shortages</t>
  </si>
  <si>
    <t>2.1.8. نقص في الأدوية</t>
  </si>
  <si>
    <t>2.1.9.Refusal to dispense medications</t>
  </si>
  <si>
    <t>2.1.9.رفض صرف الأدوية</t>
  </si>
  <si>
    <t>2.1.10.Vaccination shortages</t>
  </si>
  <si>
    <t>2.1.10. نقص اللقاحات</t>
  </si>
  <si>
    <t xml:space="preserve">2.1.11.Vaccinations timing </t>
  </si>
  <si>
    <t>2.1.11. أخطاء في توقيت اللقاحات</t>
  </si>
  <si>
    <t>2.1.12.Refusal to vaccinate</t>
  </si>
  <si>
    <t>2.1.12. رفض التطعيم</t>
  </si>
  <si>
    <t>2.2.1.Equipment failure/malfunction</t>
  </si>
  <si>
    <t>2.2.1. عطل/خلل في المعدات</t>
  </si>
  <si>
    <t>2.2.2.Medical device failure</t>
  </si>
  <si>
    <t>2.2.2. عطل في جهاز طبي</t>
  </si>
  <si>
    <t>2.2.3.No patient ID band</t>
  </si>
  <si>
    <t>2.2.3. عدم وجود سوار تعريف للمريض</t>
  </si>
  <si>
    <t>2.2.4.Wrong treatment</t>
  </si>
  <si>
    <t>2.2.4. علاج خاطئ</t>
  </si>
  <si>
    <t>2.2.5.Complications resulting from treatment</t>
  </si>
  <si>
    <t>2.2.5. مضاعفات ناتجة عن العلاج</t>
  </si>
  <si>
    <t>2.2.6.Dietary errors/ Incompatible Diet with the patient's condition</t>
  </si>
  <si>
    <t>2.2.6.أخطاء غذائية / نظام غذائي غير متوافق مع حالة المريض</t>
  </si>
  <si>
    <t>2.2.7.Patient Fall</t>
  </si>
  <si>
    <t>2.2.7. سقوط المريض</t>
  </si>
  <si>
    <t>2.2.8.Hospital acquired infection</t>
  </si>
  <si>
    <t>2.2.8. عدوى مكتسبة من المستشفى</t>
  </si>
  <si>
    <t>2.2.9.Exposure to infected persons/areasا</t>
  </si>
  <si>
    <t>2.2.9. التعرض لأشخاص/مناطق مصابة</t>
  </si>
  <si>
    <t>2.2.10.Labor and delivery related issues</t>
  </si>
  <si>
    <t>2.2.10 مشاكل متعلقة بالولادة</t>
  </si>
  <si>
    <t>2.2.11.Wrong surgery</t>
  </si>
  <si>
    <t>2.2.11. جراحة خاطئة</t>
  </si>
  <si>
    <t>2.2.12.Wrong site surgery</t>
  </si>
  <si>
    <t>2.2.12. جراحة في موقع خاطئ</t>
  </si>
  <si>
    <t>2.2.13.Surgical complications</t>
  </si>
  <si>
    <t>2.2.13. مضاعفات جراحية</t>
  </si>
  <si>
    <t>2.2.14.Retained instrument or sponge</t>
  </si>
  <si>
    <t>2.2.14. بقاء أداة أو إسفنجة داخل الجسم</t>
  </si>
  <si>
    <t>2.2.15.Cancellation of surgery</t>
  </si>
  <si>
    <t>2.2.15. إلغاء الجراحة</t>
  </si>
  <si>
    <t>2.2.16.Unexpected loss of limb or function</t>
  </si>
  <si>
    <t>2.2.16  فقدان غير متوقع لأحد الأطراف أو وظيفتها</t>
  </si>
  <si>
    <t>2.2.17.Damaging an organ</t>
  </si>
  <si>
    <t>2.2.17. تلف عضو</t>
  </si>
  <si>
    <t>2.2.18.Patient death</t>
  </si>
  <si>
    <t>2.2.18.وفاة المريض</t>
  </si>
  <si>
    <t>2.3.1.Practice without a clinical license</t>
  </si>
  <si>
    <t>2.3.1. ممارسة المهنة بدون ترخيص سريري</t>
  </si>
  <si>
    <t>2.3.2.Expiration of healthcare provider license</t>
  </si>
  <si>
    <t>2.3.2. انتهاء صلاحية ترخيص مقدم الرعاية الصحية</t>
  </si>
  <si>
    <t xml:space="preserve">2.3.3.Inappropriate attendance </t>
  </si>
  <si>
    <t xml:space="preserve">2.3.3. حضور غير مناسب </t>
  </si>
  <si>
    <t>2.3.4.Poor hand-hygiene</t>
  </si>
  <si>
    <t>2.3.4. سوء نظافة اليدين</t>
  </si>
  <si>
    <t>2.3.5.Improper practice of infection control recommendation</t>
  </si>
  <si>
    <t>2.3.5. ممارسة غير سليمة لتوصيات مكافحة العدوى</t>
  </si>
  <si>
    <t>3.1.1.Paperwork delays</t>
  </si>
  <si>
    <t>3.1.1.تأخير في إنجاز الأوراق</t>
  </si>
  <si>
    <t>3.1.2.Duty manager not available</t>
  </si>
  <si>
    <t>3.1.2. عدم توفر مدير المناوبة</t>
  </si>
  <si>
    <t>3.1.3.Facility guidelines compliance</t>
  </si>
  <si>
    <t>3.1.3. الامتثال لإرشادات المنشأة</t>
  </si>
  <si>
    <t>3.1.4.Required Service not obtained</t>
  </si>
  <si>
    <t>3.1.4. عدم الحصول على الخدمة المطلوبة</t>
  </si>
  <si>
    <t>3.1.5.Information boards not available</t>
  </si>
  <si>
    <t>3.1.5.I عدم توفر لوحات المعلومات</t>
  </si>
  <si>
    <t>3.1.6.Prices list not available</t>
  </si>
  <si>
    <t>3.1.6. عدم توفر قائمة الأسعار</t>
  </si>
  <si>
    <t>3.1.7.Non-compliance with visiting hours policy</t>
  </si>
  <si>
    <t>3.1.7. عدم الالتزام بمواعيد الزيارة سياسة غير كافية</t>
  </si>
  <si>
    <t>3.1.8.Inadequate reception service</t>
  </si>
  <si>
    <t>3.1.8. خدمة استقبال غير كافية</t>
  </si>
  <si>
    <t>3.1.9.Inadequate call center service</t>
  </si>
  <si>
    <t>3.1.9. خدمة مركز اتصال غير كافية</t>
  </si>
  <si>
    <t>3.2.1.Poor environment</t>
  </si>
  <si>
    <t>3.2.1. بيئة سيئة</t>
  </si>
  <si>
    <t>3.2.2.Poor cleanliness/sanitizing</t>
  </si>
  <si>
    <t>3.2.2.نظافة/تعقيم سيئة</t>
  </si>
  <si>
    <t>3.2.3.Poor accommodation</t>
  </si>
  <si>
    <t>3.2.3. إقامة سيئة</t>
  </si>
  <si>
    <t>3.2.4.Poor Food service</t>
  </si>
  <si>
    <t>3.2.4. خدمة طعام سيئة</t>
  </si>
  <si>
    <t>3.2.5.Noisy Environment</t>
  </si>
  <si>
    <t>3.2.5. بيئة صاخبة</t>
  </si>
  <si>
    <t>3.2.6.Poor geographical location</t>
  </si>
  <si>
    <t>3.2.6. موقع جغرافي سيئ</t>
  </si>
  <si>
    <t>3.2.7.Inadequate waiting rooms</t>
  </si>
  <si>
    <t>3.2.7. غرف انتظار غير كافية</t>
  </si>
  <si>
    <t>3.2.8.Building is not accessible for people with special needs</t>
  </si>
  <si>
    <t>3.2.8. المبنى غير مُهيأ لذوي الاحتياجات الخاصة</t>
  </si>
  <si>
    <t>3.2.9.Failure of Elevators</t>
  </si>
  <si>
    <t>3.2.9.تعطل المصاعد</t>
  </si>
  <si>
    <t>3.2.10.Elevators not available</t>
  </si>
  <si>
    <t>3.2.10. المصاعد غير متوفرة</t>
  </si>
  <si>
    <t>3.2.11.Heating, Ventilation, Air condition (HVAC) Failure</t>
  </si>
  <si>
    <t xml:space="preserve">3.2.11. عطل في التدفئة والتهوية وتكييف الهواء </t>
  </si>
  <si>
    <t>3.2.12.Disruption of power supply</t>
  </si>
  <si>
    <t>3.2.12. انقطاع التيار الكهربائي</t>
  </si>
  <si>
    <t>3.2.13.Water supply issues</t>
  </si>
  <si>
    <t>3.2.13. مشاكل في إمدادات المياه</t>
  </si>
  <si>
    <t>3.2.14.Water leaks</t>
  </si>
  <si>
    <t xml:space="preserve">3.2.14. تسربات مياه  </t>
  </si>
  <si>
    <t>3.2.15.Overflow of sewage</t>
  </si>
  <si>
    <t>3.2.15. فيضان مياه الصرف الصحي</t>
  </si>
  <si>
    <t>3.3.1.No security staff in the building</t>
  </si>
  <si>
    <t>3.3.1. ا يوجد أفراد أمن في المبنى</t>
  </si>
  <si>
    <t>3.3.2.Poor security response</t>
  </si>
  <si>
    <t>3.3.2. استجابة أمنية ضعيفة</t>
  </si>
  <si>
    <t>3.3.3.Blocked access to fire fighting equipment</t>
  </si>
  <si>
    <t>3.3.3. صعوبة الوصول إلى معدات مكافحة الحرائق</t>
  </si>
  <si>
    <t>3.3.4.Fire and safety hazards</t>
  </si>
  <si>
    <t>3.3.4. مخاطر الحريق والسلامة</t>
  </si>
  <si>
    <t>3.3.5.Exposed electric wiring</t>
  </si>
  <si>
    <t>3.3.5. أسلاك كهربائية مكشوفة</t>
  </si>
  <si>
    <t>3.3.6.Blocked access to emergency doors</t>
  </si>
  <si>
    <t>3.3.6. صعوبة الوصول إلى أبواب الطوارئ</t>
  </si>
  <si>
    <t>3.3.7.Smoking policy violation</t>
  </si>
  <si>
    <t>3.3.7.مخالفة سياسة التدخين</t>
  </si>
  <si>
    <t>3.3.8.Theft and lost</t>
  </si>
  <si>
    <t>3.3.8. سرقة وفقدان</t>
  </si>
  <si>
    <t>3.3.9.Lack of parking slots</t>
  </si>
  <si>
    <t>3.3.9.نقص في مواقف السيارات</t>
  </si>
  <si>
    <t>3.3.10.Drop off and pick up points issues</t>
  </si>
  <si>
    <t>3.3.10. مشاكل في نقاط التسليم والاستلام</t>
  </si>
  <si>
    <t>3.4.1.Pay a fee to open a file</t>
  </si>
  <si>
    <t xml:space="preserve">3.4.1. دفع رسوم لفتح ملف </t>
  </si>
  <si>
    <t>3.4.2.Miscalculation</t>
  </si>
  <si>
    <t>3.4.2 خطأ في الحساب</t>
  </si>
  <si>
    <t>3.4.3.Calculate Additional amount</t>
  </si>
  <si>
    <t>3.4.3. حساب مبلغ إضافي</t>
  </si>
  <si>
    <t>3.4.4.Reimbursements issues</t>
  </si>
  <si>
    <t>3.4.4.مشاكل في التعويضات</t>
  </si>
  <si>
    <t>3.4.5.Pricing variations</t>
  </si>
  <si>
    <t>3.4.5. اختلافات في الأسعار</t>
  </si>
  <si>
    <t>3.4.6.Unnecessary health services</t>
  </si>
  <si>
    <t>3.4.6. خدمات صحية غير ضرورية</t>
  </si>
  <si>
    <t>3.5.1.Insufficient staffing</t>
  </si>
  <si>
    <t>3.5.1. نقص في عدد الموظفين</t>
  </si>
  <si>
    <t>3.5.2.Specialty not available</t>
  </si>
  <si>
    <t>3.5.2. عدم توفر الخدمات المتخصصة</t>
  </si>
  <si>
    <t>3.5.3.Disability specialized staff not available</t>
  </si>
  <si>
    <t>3.5.3. عدم توفر موظفين متخصصين في شؤون ذوي الإعاقة متاح</t>
  </si>
  <si>
    <t>3.5.4.Staff not wearing badges/ID</t>
  </si>
  <si>
    <t>3.5.4. الموظفون لا يرتدون شارات/بطاقات هوية</t>
  </si>
  <si>
    <t>3.5.5.Dress code violation</t>
  </si>
  <si>
    <t>3.5.5. مخالفة قواعد اللباس</t>
  </si>
  <si>
    <t>3.6.1.Medical supply shortage</t>
  </si>
  <si>
    <t>3.6.1. نقص في المستلزمات الطبية</t>
  </si>
  <si>
    <t>3.6.2.Equipment shortage</t>
  </si>
  <si>
    <t>3.6.2. نقص في المعدات</t>
  </si>
  <si>
    <t>3.6.3.Wheelchairs shortage</t>
  </si>
  <si>
    <t>3.6.3 نقص في الكراسي المتحركة</t>
  </si>
  <si>
    <t>3.6.4.Isolation room shortage</t>
  </si>
  <si>
    <t>3.6.4. نقص في غرف العزل</t>
  </si>
  <si>
    <t>3.6.5.Unavailable Beds</t>
  </si>
  <si>
    <t>3.6.5. أسرّة غير متاحة</t>
  </si>
  <si>
    <t>3.6.6.Unavailable Pre-marital test</t>
  </si>
  <si>
    <t>3.6.6. فحص ما قبل الزواج غير متاح</t>
  </si>
  <si>
    <t>3.6.7.Unavailable ambulance</t>
  </si>
  <si>
    <t>3.6.7. سيارة إسعاف غير متاحة</t>
  </si>
  <si>
    <t>3.6.8.Translation service not available</t>
  </si>
  <si>
    <t>3.6.8. خدمة الترجمة غير متاحة</t>
  </si>
  <si>
    <t>3.7.1.Patient file issues</t>
  </si>
  <si>
    <t>3.7.1. مشاكل في ملفات المرضى</t>
  </si>
  <si>
    <t>3.7.2.Incorrect medical records</t>
  </si>
  <si>
    <t>3.7.2.سجلات طبية غير صحيحة</t>
  </si>
  <si>
    <t>3.7.3.Medical report issues</t>
  </si>
  <si>
    <t>3.7.3. مشاكل في التقارير الطبية</t>
  </si>
  <si>
    <t>3.7.4.Birth registry issues</t>
  </si>
  <si>
    <t>3.7.4. مشاكل في سجل المواليد</t>
  </si>
  <si>
    <t>3.7.5.Death registry issues</t>
  </si>
  <si>
    <t>3.7.5. مشاكل في سجل الوفيات</t>
  </si>
  <si>
    <t>3.7.6.Lab results issues</t>
  </si>
  <si>
    <t>3.7.6. مشاكل في نتائج المختبر</t>
  </si>
  <si>
    <t>3.7.7.Sick leave issues</t>
  </si>
  <si>
    <t>3.7.7. مشاكل في الإجازات المرضية</t>
  </si>
  <si>
    <t>4.1.1.Appointment scheduling refusal</t>
  </si>
  <si>
    <t>4.1.1. رفض تحديد المواعيد</t>
  </si>
  <si>
    <t>4.1.2.Poor availability and scheduling</t>
  </si>
  <si>
    <t>4.1.2. ضعف التوافر والجدولة</t>
  </si>
  <si>
    <t>4.1.3.Patient admission refusal</t>
  </si>
  <si>
    <t>4.1.3. رفض قبول المرضى</t>
  </si>
  <si>
    <t>4.1.4.Appointment delay</t>
  </si>
  <si>
    <t>4.1.4. تأخير في المواعيد</t>
  </si>
  <si>
    <t>4.1.5.Appointment cancellation</t>
  </si>
  <si>
    <t>4.1.5. إلغاء المواعيد</t>
  </si>
  <si>
    <t>4.1.6.Scheduling far appointment</t>
  </si>
  <si>
    <t>4.1.6. تحديد موعد بعيد</t>
  </si>
  <si>
    <t>4.1.7.Scheduling errors</t>
  </si>
  <si>
    <t>4.1.7 أخطاء في الجدولة</t>
  </si>
  <si>
    <t xml:space="preserve">4.2.1.Random reception of patients </t>
  </si>
  <si>
    <t>4.2.1. استقبال عشوائي للمرضى</t>
  </si>
  <si>
    <t>4.2.2.Unnecessary admission</t>
  </si>
  <si>
    <t xml:space="preserve">4.2.2. قبول غير ضروري </t>
  </si>
  <si>
    <t>4.2.3.Patient detentionا</t>
  </si>
  <si>
    <t>4.2.3. احتجاز المرضى</t>
  </si>
  <si>
    <t>4.3.1.Delay in admitting patient</t>
  </si>
  <si>
    <t>4.3.1. تأخير في قبول المرضى</t>
  </si>
  <si>
    <t>4.3.2.Examination delay in emergency</t>
  </si>
  <si>
    <t>4.3.2. تأخير في الفحص في قسم الطوارئ</t>
  </si>
  <si>
    <t>4.3.3.Examination delay</t>
  </si>
  <si>
    <t>4.3.3. تأخير في الفحص</t>
  </si>
  <si>
    <t>4.3.4.Diagnosis delay</t>
  </si>
  <si>
    <t>4.3.4.  تأخير في التشخيص</t>
  </si>
  <si>
    <t>4.3.5.Delayed test result</t>
  </si>
  <si>
    <t>4.3.5. تأخير في نتائج الاختبارات</t>
  </si>
  <si>
    <t>4.3.6.Treatment delay</t>
  </si>
  <si>
    <t>4.3.6 تأخير في العلاج</t>
  </si>
  <si>
    <t>4.3.7.Surgical intervention delay</t>
  </si>
  <si>
    <t>4.3.7. تأخير في التدخل الجراحي</t>
  </si>
  <si>
    <t>4.3.8.Vaccinating delay</t>
  </si>
  <si>
    <t>4.3.8.  تأخير في التطعيم</t>
  </si>
  <si>
    <t>4.3.9.Delay in discharging patient</t>
  </si>
  <si>
    <t>4.3.9. تأخير في تخريج المرضى</t>
  </si>
  <si>
    <t>4.3.10.Delay of releasing deceased body</t>
  </si>
  <si>
    <t>4.3.10. تأخير في تسليم جثمان المتوفى رفض الإحالة</t>
  </si>
  <si>
    <t>4.4.1.Patient referral refusal</t>
  </si>
  <si>
    <t>4.4.1. رفض إحالة المريض</t>
  </si>
  <si>
    <t>4.4.2.Delay in patient transfer</t>
  </si>
  <si>
    <t xml:space="preserve">4.4.2.تأخير في نقل المريض  </t>
  </si>
  <si>
    <t>5.1.1.Miscommunication with Patient</t>
  </si>
  <si>
    <t xml:space="preserve">5.1.1. سوء التواصل مع المريض </t>
  </si>
  <si>
    <t>5.1.2.Poor provider-patient communication</t>
  </si>
  <si>
    <t>5.1.2. ضعف التواصل بين مقدم الرعاية والمريض</t>
  </si>
  <si>
    <t>5.1.3.Not involving patient in clinical decisions</t>
  </si>
  <si>
    <t>5.1.3. عدم إشراك المريض في القرارات السريرية</t>
  </si>
  <si>
    <t>5.1.4.Failure to clarify patient case to his family</t>
  </si>
  <si>
    <t>5.1.4. عدم توضيح حالة المريض لعائلته</t>
  </si>
  <si>
    <t>5.2.1.Deficient Information</t>
  </si>
  <si>
    <t>5.2.1. نقص المعلومات</t>
  </si>
  <si>
    <t>5.2.2.Communication of wrong information</t>
  </si>
  <si>
    <t>5.2.2.نقل معلومات خاطئة</t>
  </si>
  <si>
    <t>6.1.1.Inadequate emotional support</t>
  </si>
  <si>
    <t>6.1.1. عدم كفاية الدعم النفسي</t>
  </si>
  <si>
    <t>6.1.2.Neglect</t>
  </si>
  <si>
    <t>6.1.2. إهمال</t>
  </si>
  <si>
    <t>6.2.1.Inappropriate/aggressive behavior</t>
  </si>
  <si>
    <t>6.2.1. سلوك غير لائق/عدواني</t>
  </si>
  <si>
    <t>6.2.2.Provider assaulted patient</t>
  </si>
  <si>
    <t>6.2.2. اعتداء مقدم الرعاية على المريض</t>
  </si>
  <si>
    <t>6.2.3.Molesting a patientا</t>
  </si>
  <si>
    <t>6.2.3 التحرش بالمريض</t>
  </si>
  <si>
    <t>6.2.4.Discrimination</t>
  </si>
  <si>
    <t>6.2.4. تمييز</t>
  </si>
  <si>
    <t>6.2.5.No apology to the patient</t>
  </si>
  <si>
    <t>6.2.5.عدم تقديم اعتذار للمريض</t>
  </si>
  <si>
    <t>6.3.1.Breach of confidentiality</t>
  </si>
  <si>
    <t>6.3.1. انتهاك السرية</t>
  </si>
  <si>
    <t>6.3.2.Breach of patient privacy</t>
  </si>
  <si>
    <t>6.3.2. انتهاك خصوصية المريض</t>
  </si>
  <si>
    <t>6.4.1.Consent not explained</t>
  </si>
  <si>
    <t>6.4.1. عدم شرح الموافقة</t>
  </si>
  <si>
    <t>6.4.2.No/Invalid consent obtained</t>
  </si>
  <si>
    <t>6.4.2. عدم الحصول على موافقة/عدم صحة الموافقة</t>
  </si>
  <si>
    <t>لا أعرف</t>
  </si>
  <si>
    <t>مراجع</t>
  </si>
  <si>
    <t>ذوي المراجع</t>
  </si>
  <si>
    <t>وزارة الصحة</t>
  </si>
  <si>
    <t>مجلس الضمان الصحي</t>
  </si>
  <si>
    <t>العيادات الخارجية</t>
  </si>
  <si>
    <t>التنويم</t>
  </si>
  <si>
    <t>الطوارئ</t>
  </si>
  <si>
    <t>الطبي</t>
  </si>
  <si>
    <t>التمريض</t>
  </si>
  <si>
    <t>الإداري</t>
  </si>
  <si>
    <t>تمريض غرفة تقديم الأدوية الوريدية (20)</t>
  </si>
  <si>
    <t>تمريض تنويم الأطفال</t>
  </si>
  <si>
    <t>تمريض وحدة العناية المتوسطة</t>
  </si>
  <si>
    <t>عيادات الأطفال</t>
  </si>
  <si>
    <t>عيادات جراحة العظام</t>
  </si>
  <si>
    <t>عيادات الجلدية</t>
  </si>
  <si>
    <t>قسم العلاج الطبيعي</t>
  </si>
  <si>
    <t>الأشعة</t>
  </si>
  <si>
    <t>تنويم الأطفال</t>
  </si>
  <si>
    <t>تنويم النساء والولادة</t>
  </si>
  <si>
    <t>عيادات جراحة الأنف وأذن وحنجرة</t>
  </si>
  <si>
    <t>أطباء الطوارئ</t>
  </si>
  <si>
    <t>قسم الإدارة</t>
  </si>
  <si>
    <t>عيادات العيون</t>
  </si>
  <si>
    <t>تمريض غرفة التطعيمات</t>
  </si>
  <si>
    <t>استقبال الأشعة</t>
  </si>
  <si>
    <t>قسم جراحة العظام</t>
  </si>
  <si>
    <t>قسم الصيدلية</t>
  </si>
  <si>
    <t>تمريض تنويم الجراحة العامة</t>
  </si>
  <si>
    <t>إدارة التنويم</t>
  </si>
  <si>
    <t>فني دراسة الجهد القلب</t>
  </si>
  <si>
    <t>تهاني عبدالله القرني</t>
  </si>
  <si>
    <t>امال القحطاني</t>
  </si>
  <si>
    <t>تمريض قسم عمليات الولادة</t>
  </si>
  <si>
    <t>تمريض الحضانة</t>
  </si>
  <si>
    <t>عيادات الجهاز الهضمي والمناظير</t>
  </si>
  <si>
    <t>عيادات الجراحة العامة</t>
  </si>
  <si>
    <t>عيادات جراحة عظام (أطفال)</t>
  </si>
  <si>
    <t>الخدمات المساندة</t>
  </si>
  <si>
    <t>قسم النظافة</t>
  </si>
  <si>
    <t>عيادات التخدير</t>
  </si>
  <si>
    <t>قسم التغذية</t>
  </si>
  <si>
    <t>استقبال الطوارئ</t>
  </si>
  <si>
    <t>فني تخطيط المخ والأعصاب</t>
  </si>
  <si>
    <t>عيادات الصدرية</t>
  </si>
  <si>
    <t>تمريض قسم العمليات</t>
  </si>
  <si>
    <t>الموافقات الطبية</t>
  </si>
  <si>
    <t>مكتب التنويم</t>
  </si>
  <si>
    <t>وحدة العناية المركزة لحديثي الولادة</t>
  </si>
  <si>
    <t>تنويم الباطنية</t>
  </si>
  <si>
    <t xml:space="preserve">امال القحطاني </t>
  </si>
  <si>
    <t>تهاني القرني</t>
  </si>
  <si>
    <t xml:space="preserve">امل القحطاني </t>
  </si>
  <si>
    <t xml:space="preserve">No Response </t>
  </si>
  <si>
    <t xml:space="preserve">تم اضافة تشخيص لدكتور العياده النفسية الى الاجازه المرضية  الصادره للمريض </t>
  </si>
  <si>
    <t>A diagnosis from the psychiatrist was added to the patient's sick leave and diagnostic report.</t>
  </si>
  <si>
    <t>في احد مراجعات الحمل مع دكتورة النساء والولادة عزة جعفر بشير طلبت مننا عمل مجموعة من التحاليل ومنها سكر الدم وبعد التوجه الى المختبر وسحب عينة الدم صدرت النتيجة وقامت الدكتورة بالاتصال بالمريضه وطلبت اعادة التحليل او مراجعة اخصائي باطنه وذلك يعود لنتيجة التحليل الخاطئه التي اشارة ان المراجع نسبة السكر التراكمي لديه اكثر من ٪١١؜ وهذي مرحله متقدمة لمرضى السكر وذات خطورة عالية، اصيبة المراجعه بصدمة نفسيه وانهارت بالبكاء بسبب ظنها ان النتيجة صحيحه وبعد التوجة في نفس اليوم لاحد المراكز الطبي الاخرى تم عمل تحليل سكر الدم مره اخرى وبعد صدور النتيجة تبين ان السكر التراكمي لديها ٪٤.٦؜ وهذا يعني ان نتيجة التحليل التي تم عملها لديكم خاطئه</t>
  </si>
  <si>
    <t>During a prenatal appointment with Dr. Azza Jaafar Bashir, an obstetrician-gynecologist, we were asked to undergo a series of tests, including a blood glucose test. After going to the lab and having the blood sample drawn, the results were released. The doctor contacted the patient and requested a retest or a consultation with an internist due to an incorrect result indicating that her HbA1c level was over 11%, a high-risk and advanced stage of diabetes. The patient was shocked and broke down in tears, believing the result to be correct. Later that same day, she went to another medical center where her blood glucose was tested again. The results showed her HbA1c was 4.6%, indicating that the initial test result was incorrect.</t>
  </si>
  <si>
    <t>تم عمل تحاليل للوباء الكبدي مرتين ولم يتم اخبارنا بوجود اشتباه الا بعد الولاده وبسبب هذا الاهمال ممكن ان يترتب اصابه الاطفال بعد الولاده</t>
  </si>
  <si>
    <t>Hepatitis tests were performed twice, but we were not informed of the suspected infection until after the birth. Due to this negligence, the children may have contracted the virus after birth.</t>
  </si>
  <si>
    <t>طلبت مني الدكتورة عمل اشعة وتحليل دم ثم ارجع لها.. لما رجعت طرقت الباب واستأذنت وقالت تفضلي سألتها عن النتيجة وبدأت برفع صوتها ان النتيجة ما طلعت، قلت لها ممرضة الاشعة قالت مافيه شي الحمد الله قالت ايوه لكن تحاليل الدم ما طلعت وبدأت ترفع صوتها اكثر وتقول انتم ما تفهمون عشوائيين تدخلون وبس "تسببون لي مرض نفسي" قلت طيب هي تطلع بكرا صحيح؟ ممكن تتصلين علي تعلميني النتيجة قالت:لا طبعاً تعالي انا موفاضية لكم ما عندي الا انت عشان اتصل عليك شوفي الزحمة</t>
  </si>
  <si>
    <t>The doctor asked me to get an X-ray and blood test, then come back. When I returned, I knocked on the door, asked permission to enter, and she said, "Come in." I asked her about the results, and she started raising her voice, saying they weren't ready yet. I told her the X-ray nurse said everything was fine, thank God. She said, "Yes, but the blood test results aren't back," and she started raising her voice even more, saying, "You people don't understand! You just barge in and do nothing! You're giving me a mental breakdown!" I said, "Okay, they'll be ready tomorrow, right? Could you call me and tell me the results?" She said, "No, of course not. Come over. I'm busy. You're the only one I can call. Look how busy I am!"</t>
  </si>
  <si>
    <t>I went to the emergency department and my daughter had a high fever. I waited for about an hour and a half until the attending physician arrived. I administered first aid to lower her fever. There was also no adherence to wearing a mask, as the waiting was for different patient departments, which exposed them to the possibility of disease transmission among them.</t>
  </si>
  <si>
    <t xml:space="preserve">تم الحضور لقسم الطوارئ ولدى ابنتي ارتفاع في درجة الحراره وتم الانتظار مايقارب الساعه والنصف لحين وصول الطبيب المعالج حيث تم عمل الاسعافات الاوليه من قبلي لاخفاض درجة الحراره لم يكن هناك ايضا التزام بارتداء الكمام حيث ان الانتظار لمختلف اقسام المرضى مما يعرضهم لاحتمالية انتقال الامراض بينهم . </t>
  </si>
  <si>
    <t xml:space="preserve">تم عمل فحص الزوج قبل سنه ومازال الطلب معلق حيث لا استطيع ادخال الطلب الجديد الا بالغاء الطلب السابق . </t>
  </si>
  <si>
    <t>The husband's medical examination was done a year ago and the application is still pending as I cannot submit the new application unless the previous application is cancelled.</t>
  </si>
  <si>
    <t>There was no response from the nursing staff and there was no experience of the nursing staff in dealing with the child . The nursing staff is unhelpful and careless</t>
  </si>
  <si>
    <t>لم يكن هناك أي رد من طاقم التمريض، ولم تكن لديهم أي خبرة في التعامل مع الطفل. طاقم التمريض غير متعاون ومهمل.</t>
  </si>
  <si>
    <t xml:space="preserve">On 10 Oct 2022 the mother called the nursery to bring her baby and she waiting for one hour and no one give the mother her baby. Then she went to the nursery and when she asked for her baby the nurse did not responded to the mother until she complained to the manger. Then when they are bring her baby she found he scratched his face with his fingernails. </t>
  </si>
  <si>
    <t>في ١٠ أكتوبر ٢٠٢٢، اتصلت الأم بالحضانة لإحضار طفلها، وانتظرت لمدة ساعة كاملة دون أن يُسلّمها أحد طفلها. ثم ذهبت إلى الحضانة، وعندما سألت عن طفلها، لم تُجبها الممرضة حتى اشتكت للمدير. وعندما أحضروا لها طفلها، وجدته يخدش وجهه بأظافره.</t>
  </si>
  <si>
    <t xml:space="preserve">لم يتم توضيح حالة طفلي بشكل كامل من قبل الطبيب حيث اخبرني بالبحث والقراءة عن مرضه بالاضافة الى عدم توضيح الخطة العلاجيه من قبله </t>
  </si>
  <si>
    <t>My child's condition was not fully explained by the doctor, who told me to research and read about his illness, and also did not clarify the treatment plan.</t>
  </si>
  <si>
    <t>لا يتم الاعتناء بالاطفال ومتابعتهم من قبل التمريض غرفة رقم 3158</t>
  </si>
  <si>
    <t>The children are not being cared for or monitored by the nurses in room 3158.</t>
  </si>
  <si>
    <t xml:space="preserve">On 9 Oct 2022 the nurses very delay and they didn’t reposed when I called them and they left the door open , they are not professionals  when they are put the cannula for my baby .  </t>
  </si>
  <si>
    <t>في 9 أكتوبر 2022، تأخرت الممرضات كثيراً ولم يستجبن عندما اتصلت بهن، كما تركن الباب مفتوحاً، فهن لسن محترفات عند وضع القنية لطفلي.</t>
  </si>
  <si>
    <t xml:space="preserve">عدم توفر الدواء في الصيدلية . </t>
  </si>
  <si>
    <t>The medication is unavailable at the pharmacy.</t>
  </si>
  <si>
    <t xml:space="preserve">لم يتم اعطائي موعد علاج طبيعي الابعد ثلاث اسابيع . </t>
  </si>
  <si>
    <t>I was not given a physical therapy appointment until three weeks later.</t>
  </si>
  <si>
    <t xml:space="preserve">تم عمل تركيبات اسنان عند الدكتور صالح  فرع العليا ولم تكن المقاسات مضبوطه ويوجد فراغات بين التركيبات سببت لي التهابات باللثه حيث اثرت على الاسنان الاخرى ومشاكل باللثة بسبب دخول الاكل داخل الفجوات حاولت كثير انها تتعالج وتم مراجعة بين الدكتور فراس الحلبي والدكتور صالح ولم تتغيرالنتيجه.. وتم اخباري من قبل اخر زيارة لدى الدكتور عمر ان التلبيسات لابد من تغيرها وعمل تركيبات جديده. </t>
  </si>
  <si>
    <t>I had dental prosthetics done at Dr. Saleh's Al-Ulya branch, but the measurements were not accurate and there are gaps between the prosthetics that caused me gum inflammation, which affected my other teeth and caused gum problems due to food getting into the gaps. I tried many times to treat it and consulted between Dr. Firas Al-Halabi and Dr. Saleh, but the result did not change. I was told before my last visit to Dr. Omar that the crowns must be changed and new prosthetics made.</t>
  </si>
  <si>
    <t>كان عندي موعد في النزهة مع الدكتور ايمن زهير الساعه ١١ وعشرة دقائق وبعد الوصول تم التأخير من قبل
الاستقبال بتحديث البيانات لا أدري المهم بعد الانتهاء وتحويل للدكتور انتظرت أمام الباب ١٠ دقائق والممرضه
تقول لي انتظر بعد خروج المريض و أتفاجأ بعدم وجود مريض والدكتور غير موجود والساعة كانت بحدود ١١ و٤٥
دقيقة وطلبت إلغاء الموعد وذهبت إلى الإدارة على اساس يجهزولي موعد مع دكتو عمر رئيس القسم الأسنان
ويرسلولي اياه لكن للأسف لليوم ماجاني تحديث للموعد او اي اهتمام. هذا رقمي 0560056360 للتواصل.</t>
  </si>
  <si>
    <t>I had an appointment at Al-Nuzha Clinic with Dr. Ayman Zuhair at 11:10 AM. Upon arrival, I was delayed by reception staff who were updating my information (I don't know why). After they finished and I was referred to the doctor, I waited outside the door for 10 minutes. The nurse told me to wait until the patient left, but I was surprised to find there was no patient and the doctor wasn't there. It was around 11:45 AM. I asked to cancel the appointment and went to the administration to arrange an appointment for me with Dr. Omar, the head of the dental department, and send it to me. Unfortunately, I haven't received any update or any attention to this day. This is my number: 0560056360.</t>
  </si>
  <si>
    <t xml:space="preserve">عدم شرح الخطة العلاجية لوالدة الطفل وتوضيح حالة الطفل . </t>
  </si>
  <si>
    <t>Failure to explain the treatment plan to the child's mother and clarify the child's condition.</t>
  </si>
  <si>
    <t>لدى والدتي عمليه وتم الحضور لدكتور التخدير لحين وصول الدكتور مصعب وتم التحدث معي ومع والدتي بطريقة غير مهنيه ، حيث تم تكرار الاسئله على والدتي من قبل الدكتور ياسر (من الشخض الذي قام بتوجيهكم لي ؟ عملية المريض الساعه كم ؟ لماذا تم الحضور اليوم ولم يكن امس ؟ لماذا تم ارسالك من قبل التمريض الي وليس من قبل الدكتور اسئله لا تهم المريض ووتخص اجراءات من داخل المستشفى يجب ان تكون واضحه قبل وصول المريض . لم يكن هناك شرح كافي وواضح يخص مشكلة تخطيط القلب وعند سواله عن المشكلة تم اخباري من قبله لن تفهمي المكتوب بالورق  ويتم الانشغال بالاتصال بالدكتور وبالتمريض ويتم تكرار نفس الاسئله والانتظار لوقت اطول وتم خروجي من المستشفى مع والدتي لما واجهته من اسلوب غير لائق من قبل الدكتور وعدم اعطاء المريض وذويه اي اهميه .</t>
  </si>
  <si>
    <t>My mother had surgery, and we went to the anesthesiologist while waiting for Dr. Musab to arrive. Dr. Yasser spoke to me and my mother in an unprofessional manner, repeatedly asking my mother questions like, "Who referred you to me?", "What time is the patient's surgery?", "Why did you come today and not yesterday?", and "Why were you sent to me by the nurses and not by the doctor?" These questions were irrelevant to the patient and concerned internal hospital procedures that should be clear before the patient's arrival. There was no clear explanation regarding the ECG issue, and when I asked about it, he told me I wouldn't understand what was written on the paper. He kept calling the doctor and the nurses, repeating the same questions and making me wait even longer. I left the hospital with my mother because of the doctor's inappropriate behavior and his complete disregard for the patient and her family.</t>
  </si>
  <si>
    <t xml:space="preserve">يتم حضوري لعيادة الدكتور عابد اللهيبي أعالج ابني من القولون التقرحي وتم طلب عمل منظار بعد معالجة دامت سنة ودائمًا نأتي إليه واسلوبه في كل زياره غير مقبول وتعامله غير لائق جدًا معنا وفي كل زياره الى عيادة الدكتور يسأل المريض ونخرج وعند سواله عن حالة ابني لا يتم التوضيح الكامل والواضح لحالته المرضيه ونطلب استشارة منه في بعض الامور المتعلقة بالمرض دائما يرد بأجابات غير واضحه وفي اخر فحص منظار تم عمله لابني  خرج مباشرة دون ان يعطينا اي نصائح او ارشادات . </t>
  </si>
  <si>
    <t>I attend Dr. Abed Al-Lahibi’s clinic to treat my son for ulcerative colitis. An endoscopy was requested after a year of treatment. We always come to him, and his manner in every visit is unacceptable and his treatment of us is very inappropriate. In every visit to the doctor’s clinic, he asks the patient questions and we leave. When he asks about my son’s condition, there is no full and clear explanation of his medical condition. We ask him for advice on some matters related to the disease, and he always gives unclear answers. In the last endoscopy examination that was done for my son, he left immediately without giving us any advice or instructions.</t>
  </si>
  <si>
    <t xml:space="preserve">On 3 Oct 2022 in the emergency department the nurse took a swab from my baby and they told the result will appear after two days. I came after two days but they didn’t send the swap to the lab and they let me to payed again and do it for my baby again . </t>
  </si>
  <si>
    <t>في 3 أكتوبر 2022، أخذت الممرضة مسحة من طفلي في قسم الطوارئ، وأخبروني أن النتيجة ستظهر بعد يومين. عدتُ بعد يومين، لكنهم لم يرسلوا المسحة إلى المختبر، وطلبوا مني إعادة المسحة لطفلي مرة أخرى.</t>
  </si>
  <si>
    <t xml:space="preserve">On 3 OCT 2022 the nurses didn’t responded to the patient when she called them and they are not cooperative. When the patient was delivered the baby start to come out then the nurse came to the patient and close her legs and push the baby inside her and the nurse screamed to call the Dr. “emergency situation”. Also, the ENTONOX was not work and they are change it twice.  </t>
  </si>
  <si>
    <t>في 3 أكتوبر 2022، لم تستجب الممرضات لنداء المريضة، ولم يتعاونّ معها. عند ولادة المريضة، بدأ الطفل بالخروج، فجاءت الممرضة إليها، وأغلقت ساقيها، ودفعت الطفل إلى داخلها، ثم صرخت الممرضة مطالبةً باستدعاء الطبيب قائلةً: "إنها حالة طارئة". كما أن جهاز التخدير (إنتونوكس) لم يكن فعالاً، وتم استبداله مرتين.</t>
  </si>
  <si>
    <t>تم حضوري بتاريخ 3 اكتوبر 2022م للولادة حيث حيث تم انعدام النظافة في غرفة الولادة ، تم وجود اغراض المريضة السابقة في الغرفة بالاضافة الى وجود دم في ارضية الغرفة . 
 تم حضور العاملة لتنظيف غرفة 4161 ولم يكن التنظيف جيدا من قبلها .</t>
  </si>
  <si>
    <t>I was admitted on October 3, 2022, for childbirth. The delivery room was unsanitary; the previous patient's belongings were still there, and there was blood on the floor.
The cleaning staff member came to clean room 4161, but the cleaning was inadequate.</t>
  </si>
  <si>
    <t>حصل لي حادث سيارة وعند وصول الإسعاف طلبت الذهاب الى مستشفى الحمادي فرع النزهة دخلت الطوارئ وتم عمل اشعة وتحاليل وتم ربط يدي اليمين حيث ان كلتا العظمتين قد كسروا. وبعد موافقة التأمينات وتشخيص الاطباء  . تم عمل جراحه لتركيب شرائح فى العظمتين. قام الدكتور معاذ سامي الأحمد بفتح اليد وتركيب شريحتين فى الساعد والزند وخرجت من المستشفى بعدها . وتابعت مع نفس الدكتور وظهر ان الجرح من جهة الزند لم يغلق ثم اخذ عينه من الجرح ليظهر ان الجرح ملتهب جداً وطلب منى ان اتي الى المستشفى ليتم الغيار عليه يوم بعد الآخر ثم طلبت منه الذهاب الى أجازة فوافق . وطلب مني أن اواصل الغيار على الجرح يوم تلو الآخر. وبعد ذهابي الى اكثر من طبيب قالوا انت عندك مشكلة فى الجرح وهذا خطأ وكتب تقرير بهذا ومع متابعة دكتور عظام اخر طلب مني التحليل بعد العملية فاعطيته . وقرر ان يجرى لي عملية تطهير بعد إرتفاع درجة الحرارة الى ٥:٣٩. واجريت العملية ورفع الشريحة قال انت عندك التهاب بكتيري فى عظمة الزند واستأصل الجزء الملتهب  وطلب ان يجري عملية لتركيب الشريحة مره اخرى. وأرسل الى التأمين بالموافقة على ذلك بعد ان تم الرفض من قبل التأمين أكثر من مره.. ثم تم اخذ عينات لتحليلها وقال بانه لايوجد شئ. وأجرى لي الدكتور معاذ ومعه الدكتور الاستشاري العملية باخذ خمسة سم من عظمة الحوض لوصل عظمة الزند بعد ان استاصل الجزء الملتهب. ثم خرجت وتابعتهم  وتم فك السلك من الجرح. وبعد عدة ايام ظهر التهاب خارج الجرح وطلب الدكتور تحاليل وظهر ان الالتهاب داخل الجرح وسيتم إجراء عملية جراحية اخرى وقد تم بالفعل مع دكتور استشاري آخر من قبل المستشفى ومع المتابعة ظهر صديد وطلب منى اخذ عينه منه واتضح بأنه التهاب. وبعد مواصلة اخذ المضاد الحيوي تحسن الالتهاب الى ان إللتأم الجرح . وبعد إجراء العلاج الطبيعي طلب منى الدكتور إجراء فحص الدم والنتيجة ارتفاع نسبة الالتهاب واثناء مراجعة المستشفى لديكم وكثرة الاجراءات تواصلت مع الشركة التي اعمل بها ثم قيل انه تم إنهاء العقد بسبب تأخير العمل .</t>
  </si>
  <si>
    <t>I was in a car accident, and when the ambulance arrived, I asked to go to Al-Hammadi Hospital, Al-Nuzha branch. I went to the emergency room, where they did X-rays and blood tests. My right hand was then bandaged because both bones were broken. After the insurance company approved the surgery and the doctors diagnosed the fractures, surgery was performed to insert plates in both bones. Dr. Muath Sami Al-Ahmad opened my hand and inserted two plates in my forearm and ulna. I was discharged from the hospital afterward. I followed up with the same doctor, and it turned out that the wound on my ulna hadn't closed. He took a sample from the wound and found it was very infected. He asked me to come to the hospital for daily dressing changes. I asked him to take leave, and he agreed. He told me to continue dressing the wound daily. After seeing several doctors, they said I had a problem with the wound, which was a mistake, and they wrote a report to that effect. Another orthopedic doctor followed up and asked me for blood tests after the surgery, which I gave him. He decided to perform a debridement procedure after my temperature rose to 39°C. The operation was performed, and the plate was removed. The doctor diagnosed a bacterial infection in the ulna bone and removed the infected part. He requested another operation to reinsert the plate. He sent a letter of approval to the insurance company after they had rejected the request multiple times. Samples were taken for analysis, and the results showed no abnormalities. Dr. Muath and the consultant performed the operation, taking five centimeters from the pelvic bone to reconnect the ulna bone after removing the infected part. I was discharged and followed up with them. The sutures were removed from the wound. Several days later, an infection appeared outside the wound. The doctor ordered tests, which revealed an infection inside the wound. Another surgery was required, which was performed by a different consultant at the hospital. During follow-up, pus appeared, and a sample was taken, confirming an infection. After continuing antibiotic treatment, the infection improved until the wound healed. Following physical therapy, the doctor ordered a blood test, which showed a high level of infection. While I was visiting your hospital and dealing with the numerous procedures, I contacted my employer. I was then informed that my contract had been terminated due to work delays.</t>
  </si>
  <si>
    <t xml:space="preserve">تم الحضور على الموعد من قبلي ولم يتم الدخول الا بعد انتظار طويل امام العياده علما انه يتم دخول المرضى للعياده ولم يتم دخولي الا بعد التحدث واخبارهم ان موعدي اوشك على الانتهاء . </t>
  </si>
  <si>
    <t>I arrived on time for my appointment, but I was only allowed in after a long wait in front of the clinic. Patients were already being admitted, but I was only allowed in after speaking and informing them that my appointment was about to end.</t>
  </si>
  <si>
    <t xml:space="preserve"> تم الكشف في اخر زياره عند دكتور خارج مستشفى الحمادي وتبين وجود خلع من وقت الولاده لدى الطفله وتم الحضور لمستشفى الحمادي للتاكد وزيارة دكتور من داخل  المستشفى وتبين نفس التشخيص بوجود خلع ويتوجب للتدخل الجراحي علما انه تم الكشف من قبل الطبيبه المعالجه بعد الولاده وتم خروج الطفله بدون اي ملاحظات تذكر  وتم مراجعة المستشفى مره اخرى عندما تبين ان هناك شد بالرجل اليسرى للطفله وتم اخبارانا لا يوجد مايستدعي القلق ولكن بعد فتره وعند مشي الطفل تبين بوجود مشكله بالرجل اليسرى . </t>
  </si>
  <si>
    <t>The last visit was to a doctor outside Al-Hammadi Hospital, and it was found that the child had a dislocation from the time of birth. We went to Al-Hammadi Hospital to confirm and visit a doctor from inside the hospital, and the same diagnosis was found, that there was a dislocation and that surgical intervention was required. Note that the treating doctor had examined the child after birth, and the child was discharged without any remarks. We went back to the hospital when it was found that there was a pull in the child’s left leg, and we were told that there was nothing to worry about. But after a while, when the child started walking, it became clear that there was a problem with the left leg.</t>
  </si>
  <si>
    <t xml:space="preserve"> تم تركيب جهاز اللولب بطريقة خاطئة وبدون استخدام السونار وتم الرجوع للطبيبة وقامت بتركيبه للمره الثانيه بطريقة خاطئة وتم انتظارها للمره الثالثة لتاتي وتقوم بالتركيب وتم الانتظار لمدة طويلة وتم دخول عدد من المرضى قبلي وطلبت وتم التواصل مع الممرضه لتحدث مع الطبيبه ولم يت الرد من قبل الطبيبه المعالجه .</t>
  </si>
  <si>
    <t>The IUD was inserted incorrectly and without using ultrasound. I went back to the doctor and she inserted it a second time incorrectly. I waited for her to come a third time and insert it. I waited for a long time and a number of patients entered before me. I asked and contacted the nurse to talk to the doctor, but there was no response from the treating doctor.</t>
  </si>
  <si>
    <t>قمنا بزيارة المستشفى بتاريخ ٩/١٣ لعيادة د.نزار قبل بداية موعد العيادة بنصف ساعة وعند الاستقبال سألنا الموظف اذا كان لدينا موعد فأجبنا بعدم وجود موعد ونريد موعد انتظار وتم قبولنا كموعد انتظار وطلب منا الانتظار لدى العيادة . وبعد مجيء الدكتور للعيادة خرجت الممرضة وقامت بالنداء على ٣ أسماء من بينهم اسمنا وتوجهنا الى  الاستقبال ، وتم اخبارنا من قبل موظف الاستقبال بان  الطبيب  لا يريد أن يستقبلنا وأن نذهب لإسترجاع قيمتها ..</t>
  </si>
  <si>
    <t>We visited the hospital on September 13th for Dr. Nizar's clinic, arriving half an hour before our scheduled appointment. At reception, the receptionist asked if we had an appointment, and we replied that we didn't and wanted a waiting list. We were accepted and asked to wait at the clinic. After the doctor arrived, a nurse called out three names, including ours, and we went back to reception. The receptionist informed us that the doctor didn't want to see us and that we should go and get a refund.</t>
  </si>
  <si>
    <t xml:space="preserve">On 27 OCT 2022, the nurse removed the cannula from the baby at 12:00 and they didn’t put back until 4:00 and the baby need to feed through it and take his medicine and the mother asked the nurses many time but they did not responded to her.  </t>
  </si>
  <si>
    <t>في 27 أكتوبر 2022، قامت الممرضة بإزالة القنية من الطفل في الساعة 12:00 ولم تعيدها إلا في الساعة 4:00، وكان الطفل بحاجة إلى الرضاعة من خلالها وتناول دوائه، وقد سألت الأم الممرضات عدة مرات لكنهن لم يستجبن لها.</t>
  </si>
  <si>
    <t xml:space="preserve">تم اعطاء الطفله حليب صناعي ولم يتم الموافقه على ذلك من قبل الام . </t>
  </si>
  <si>
    <t>The baby was given formula milk, but this was not approved by the mother.</t>
  </si>
  <si>
    <t xml:space="preserve">تم الحضور بتاريخ 20-08-2022 لموعد المراجعة بعد العملية بعشر ايام لم يتم الكشف علي جيدا حيث لم يتم ازالة خيوط العملية من قبل الطبيبة او ابلاغي بزيارة العيادة مرة اخرى مما ادى الى التهاب الجرح بعد شهر و تم ازالة الخيوط بعد شهر . </t>
  </si>
  <si>
    <t>I attended on 20-08-2022 for a follow-up appointment ten days after the operation. I was not examined properly as the doctor did not remove the surgical threads or inform me to visit the clinic again, which led to an infection of the wound after a month, and the threads were removed after a month.</t>
  </si>
  <si>
    <t xml:space="preserve">تم الحضور للمراجعه الثانيه للدكتور وتم اخباري بدفع مبلغ كشفيه جديد </t>
  </si>
  <si>
    <t>I attended my second appointment with the doctor and was told I had to pay a new consultation fee.</t>
  </si>
  <si>
    <t>تم الحضور لعمل فحوصات عند الدكتوره عزه وتم اخبارنا بالرجوع لقوى الامن للموافقه من قبل الدكتور.</t>
  </si>
  <si>
    <t xml:space="preserve">لدي موعد حيث تم رفض استقبالي من قبل الاخصائية وذلك بسبب انتهاء فترة دوامها </t>
  </si>
  <si>
    <t>I had an appointment, but the specialist refused to see me because her working hours had ended.</t>
  </si>
  <si>
    <t xml:space="preserve">بتاريخ 28-09-2022 تم توجهي في الفتره المسائية الى قسم الصيدلية حيث ان الصيدلي كان يرغب في تقليل الكمية المصروفة من الطبيب و شركة التامين من ١٠ حبات الى ٦ حبات وقام بالقاء الكيس في وجهي لرفضه اعطائي كيس لملأ الادوية و قال قم بتعبئتها بنفسك. </t>
  </si>
  <si>
    <t>On 28-09-2022, I went to the pharmacy in the evening because the pharmacist wanted to reduce the quantity dispensed by the doctor and the insurance company from 10 pills to 6 pills. He threw the bag in my face because he refused to give me a bag to fill with the medicines and said, “Fill it yourself.”</t>
  </si>
  <si>
    <t xml:space="preserve">تم دخولي للدكتور وتم تشخيصي وطلب مني عمل اشعه وتم عمل الاشعه المطلوبه وعند العوده تم رفض استقبالي من قبل الدكتور وتم اخباري بوجود حالات مرضيه واخبرت الدكتور لا يمكنني الحضور غدا اريد فقط ان تتم قراءة التقرير وكتابة الوصفه تم الرفض وتم طلب الحضور في يوم اخر بعد مضي 14 يوم للمراجعه ودفع كشفيه جديده لقراءه التقارير فقط . </t>
  </si>
  <si>
    <t>I went to the doctor and was diagnosed. He asked me to have an X-ray done, and the required X-ray was done. Upon returning, the doctor refused to see me and told me that there were other patients. I told the doctor that I could not come tomorrow and that I just wanted the report to be read and the prescription written. This was refused, and I was asked to come back on another day after 14 days for a follow-up and to pay a new consultation fee just to read the reports.</t>
  </si>
  <si>
    <t>تم تشخيص طفلي بوجود كسر في عظمة الترقوه وتم عمل اشعه تؤكد ذلك ولم يتم توضيح وقت واسباب حصول ذلك .</t>
  </si>
  <si>
    <t>My child was diagnosed with a fracture in his collarbone, and an X-ray confirmed this, but the time and reasons for this were not explained.</t>
  </si>
  <si>
    <t>تم تشخيص طفلي بعد الولاده بوجود كسر في عظمة الترقوه وتم عمل اشعه تؤكد ذلك ولم يتم توضيح وقت واسباب حصول ذلك .</t>
  </si>
  <si>
    <t>During my wife was doing an EEG. The door was not closed and the lights were not turned off by the nurse. The nurse was talking to my wife in an inappropriate and unprofessional manner.</t>
  </si>
  <si>
    <t>أثناء خضوع زوجتي لفحص تخطيط الدماغ الكهربائي، لم تغلق الممرضة الباب ولم تُطفئ الأنوار. كما كانت تتحدث معها بطريقة غير لائقة وغير مهنية.</t>
  </si>
  <si>
    <t xml:space="preserve">بعد انتظار لمده مايقارب الساعه تم النداء على اسم طفلي وعند الدخول للعياده تم اخباري انه تم النداء علي بالخطأ ولا يمكنني الدخول وهناك سبع مرضى قبلي وتم رفض الكشف على الطفل لم يكن هناك حسن تعامل من قبل الطبيب وعدم الاهتمام لكثرة عدد المرضى خارج العياده . </t>
  </si>
  <si>
    <t>After waiting for about now, my child’s name was called and I entered the clinic. I was told that I was called by mistake. Is it possible to enter there? Seven people before me refused to examine the child. There was no good participation from the doctor and no concern for the large number of patients outside the clinic.</t>
  </si>
  <si>
    <t xml:space="preserve">تم دخول قسم الطوارئ وقت الزياره هو يوم١٠/١٠/٢٠٢٢ الساعه ٨.٣٠ مساء يوم الاثنين اول زياره لدى مستشفى الحمادي وتم الحضور لدى طفلتي حساسية شديدة على الصدر وتعاني من سعال حاد وارتفاع في درجة الحرارة حيث تم رفض استقبال طفلتي في قسم الطورائ وتم التعامل معي بطريقة سيئه من قبل استقبال الطوارئ والمدير المناوب وتم ارسالي لعيادات الاطفال وعند الذهاب تم اخباري ان حالة طفلتي طارئه ويجب الرجوع لقسم الطوارئ وتم المحاوله لادخال طفلتي لعدم قدرتها على التنفس ولكن يتم الرفض من قبلهم لفتح الكشفيه لحين تواجد ممرضه علما انه تم دخول اكثر من مريض في نفس الوقت وتم اخباري بالذهاب لمستشفى حيث تم خروجي مع الطفله وهي بحاله غير جيده . </t>
  </si>
  <si>
    <t>The emergency department was visited on 10/10/2022 at 8:30 pm on Monday, the first visit to Al-Hammadi Hospital. My daughter had a severe chest allergy and was suffering from a severe cough and high fever. My daughter was refused admission to the emergency department, and I was treated badly by the emergency reception and the on-duty manager. I was sent to the pediatric clinics, and when I went, I was told that my daughter's case was an emergency and that I should return to the emergency department. I tried to admit my daughter because she was unable to breathe, but they refused to open the examination room until a nurse was present, knowing that more than one patient was admitted at the same time. I was told to go to the hospital, and I left with my daughter, who was in a bad condition.</t>
  </si>
  <si>
    <t>أثناء قيام زوجتي بعمل تخطيط الاعصاب. لم يتم إغلاق الباب ولم تقوم الممرضه باطفاء الاضاءه . كانت الممرضة تتحدث مع زوجتي بطريقة غير لائقة وغير مهنية</t>
  </si>
  <si>
    <t>While my wife was having an EEG, the door wasn't closed and the nurse didn't turn off the light. The nurse was speaking to my wife in an inappropriate and unprofessional manner.</t>
  </si>
  <si>
    <t>I visited Dr. Nadeem and he asked me to get an x-ray. When I got back to the clinic, the doctor refused to receive me. I told the doctor that I can't come tomorrow, but he refused to read the x-rays and told me to come on another day</t>
  </si>
  <si>
    <t>زرتُ الدكتور نديم وطلب مني إجراء صورة أشعة. عندما عدتُ إلى العيادة، رفض الطبيب استقبالي. أخبرته أنني لا أستطيع الحضور غدًا، لكنه رفض قراءة صور الأشعة وطلب مني الحضور في يوم آخر.</t>
  </si>
  <si>
    <t xml:space="preserve">تم الدخول لقسم الطوارئ وتم الانتظار لمدة طويله ولم يتم ادخال واخذ العلامات الحيويه الا عند الذهاب للمدير المناوب حيث لم يكن متعاون معي وتم اخذ العلامات الحيويه بعد ذلك وتم سحب عينه من الدم وعند الانتهاء تم اخباري بان التامين رفض ويجب علي دفع المبلغ وتم الرفض من قبلي وطلبت استرجاع مبلغ الكشفيه لعدم الاستفاده من الاجراءات وتم رفض ذلك من قبل المدير المناوب . </t>
  </si>
  <si>
    <t>I entered the emergency department and waited for a long time. I was not admitted and my vital signs were not taken until I went to the on-duty manager, who was not cooperative with me. My vital signs were taken after that, and a blood sample was taken. When it was finished, I was told that the insurance had refused and I had to pay the amount. I refused and asked for a refund of the consultation fee because I did not benefit from the procedures, but this was refused by the on-duty manager.</t>
  </si>
  <si>
    <t xml:space="preserve">لم يتم تحديث بياناتي من قبل قسم الموافقات </t>
  </si>
  <si>
    <t>My data has not been updated by the approvals department.</t>
  </si>
  <si>
    <t xml:space="preserve">تم تنويم طفلي بتاريخ 8 اكتوبر 2022م ولم يكن تعامل الطبيبة لائق معي اخبرتني ان الدكتور ادرج جرعات المضاد بالنظام وانه لم يعطى اي جرعة من المضاد لطفلي من قبل التمريض حيث  كانت الطبيبة غير متعاونه واخبرتني انها غير مسؤوله وانها الان بدات المناوبة وان المستشفى يعاني من نقص كادر التمريض في قسم التنويم وان الممرضات غير مسؤولات عن وضع الكمادات وانهم فقط يضعون الدواء وغير مسؤولين عن المساعدة لقل العدد وانه لايوجد احد مسؤول عن الخطا. </t>
  </si>
  <si>
    <t>My child was admitted on October 8, 2022, and the doctor's treatment of me was not appropriate. She told me that the doctor had included the antibiotic doses in the system and that no dose of antibiotic had been given to my child by the nurses. The doctor was uncooperative and told me that she was not responsible, that she had just started her shift, that the hospital was suffering from a shortage of nursing staff in the inpatient department, that the nurses were not responsible for applying compresses, that they only applied the medication and were not responsible for providing assistance due to the small number, and that no one was responsible for the mistake.</t>
  </si>
  <si>
    <t xml:space="preserve">On 8 Oct 2022 my baby admitted in the hospital.  no responded from the nurse and they are not cooperative when  I asking for help, and the Dr. MOHAMMED request the anti- biotic for my baby 3 times per a day but the nurses didn’t give him .I took the file I found it without any note about the anti-biotic. Then I asked the nurses after that she took the file and filled it with incorrectly note about the anti-biotic.  </t>
  </si>
  <si>
    <t>في ٨ أكتوبر ٢٠٢٢، تم إدخال طفلي إلى المستشفى. لم أتلقَ أي رد من الممرضة، ولم يتعاونوا معي عندما طلبت المساعدة. طلب ​​الدكتور محمد مضادًا حيويًا لطفلي ثلاث مرات يوميًا، لكن الممرضات لم يُعطوه إياه. أخذتُ الملف، فوجدتُه خاليًا من أي ملاحظة بخصوص المضاد الحيوي. ثم سألتُ الممرضة، فأخذت الملف وملأته بملاحظة خاطئة عن المضاد الحيوي.</t>
  </si>
  <si>
    <t xml:space="preserve"> تم رفض عمل السونار من قبل الدكتوره مروه ولم يكن هنام استجابه للمريض حيث كان سلوب الدكتوره غير لائق مع المريضه وتم اخبارها بالذهاب للطبيب اخر . </t>
  </si>
  <si>
    <t>The ultrasound was refused by Dr. Marwa, and there was no response to the patient, as the doctor's attitude towards the patient was inappropriate, and she was told to go to another doctor.</t>
  </si>
  <si>
    <t>عدم توفر تطعيم شلل الاطفال لعمر سنه ونص .</t>
  </si>
  <si>
    <t>Polio vaccination is not available for children aged one and a half years.</t>
  </si>
  <si>
    <t xml:space="preserve"> قدمت طلب المستشفى بتقرير مفصل من الجراح الدكتور محمد ابو رحمه ، و النتائج المختبرية و الأشعة التابعة لها لم يتم الاجابة من قبلهم</t>
  </si>
  <si>
    <t>I submitted a request to the hospital with a detailed report from surgeon Dr. Muhammad Abu Rahma, along with the laboratory results and related X-rays, but they have not responded.</t>
  </si>
  <si>
    <t xml:space="preserve">لدى المريض وصفة طبية ولكن لم يتم صرف الدواء لعدم تواجد الصيدلي </t>
  </si>
  <si>
    <t>The patient has a prescription, but the medication was not dispensed because the pharmacist was not present.</t>
  </si>
  <si>
    <t xml:space="preserve">عدم توفر تطعيمة الدرن للاطفال </t>
  </si>
  <si>
    <t>Lack of BCG vaccination for children</t>
  </si>
  <si>
    <t xml:space="preserve">تم مراجعة الدكتوره عزه لعدة زيارات وتم اخذ اشعه قبل وبعد المعالجه للاسنان حيث تم ارسال الاشعه لطبيب اخر وتم اخباري بعدم تغير حالة الاسنان ولازلت اشعر بالالم ولا يوجد تحسن من اول زياره الى الان . </t>
  </si>
  <si>
    <t>I consulted Dr. Azza several times and X-rays were taken before and after the dental treatment. The X-rays were sent to another doctor and I was told that the condition of the teeth had not changed and I still feel pain and there has been no improvement from the first visit until now.</t>
  </si>
  <si>
    <t xml:space="preserve"> قام الدكتور محمد طه بقياس درجة حرارتي وهي ٣٩ مئويه وقام باخباري " انها درجة حراره طبيعيه " وعلى اثرها عانيت اكثر من يومين من الحراره ولم تفيد الادويه وكذلك عندما سألته عن سبب نزلة البرد وتكرارها قام بالرد بطريقه غير مهنيه " هيك من الله  " كذلك قمت بالبحث عن الصيدليه ولكني لم اجدها بعد عناء طويل ف رجعت لعيادة الدكتور لكي يخبرني مكان الصيدليه فلم يعجبه ذلك ورد علي " انا اليوم قمت باإرسال٢٠ مريض للصيدليه لم يعد اي منهم الي " </t>
  </si>
  <si>
    <t>Dr. Muhammad Taha measured my temperature, which was 39 degrees Celsius, and told me, "This is a normal temperature." As a result, I suffered from fever for more than two days, and the medicines did not help. Also, when I asked him about the reason for the cold and its recurrence, he replied unprofessionally, "It's from God." I also searched for the pharmacy, but I did not find it after a long struggle, so I returned to the doctor's clinic to ask him to tell me where the pharmacy was. He did not like that and replied to me, "Today I sent 20 patients to the pharmacy, and none of them returned to me."</t>
  </si>
  <si>
    <t>7:17PM</t>
  </si>
  <si>
    <t xml:space="preserve">تم وصول الرقم 160 ووعند الذهاب تم تغير الرقم في الشاشه وتم الرجوع لرقم 159 وتم الذهاب الى شباك 2 للسؤال وتم التوضيح من قبلها يجب علي الانتظار لحين ظهور رقمي مره اخرى . </t>
  </si>
  <si>
    <t>Number 160 arrived, and when I went there the number changed on the screen and went back to number 159. I went to window 2 to ask, and it was explained by her that I have to wait until my number appears again.</t>
  </si>
  <si>
    <t xml:space="preserve">Dr. Azza Bashirs nurse  was dealing with my husband in an unprofessional manner. The nurse raised her voice and said,  If you dont want to wait, go to another doctor.  . The nurse was not cooperative with patients . </t>
  </si>
  <si>
    <t>تعاملت ممرضة الدكتورة عزة بشير مع زوجي بطريقة غير مهنية. رفعت الممرضة صوتها وقالت: "إذا كنت لا تريد الانتظار، فاذهب إلى طبيب آخر". لم تكن الممرضة متعاونة مع المرضى.</t>
  </si>
  <si>
    <t xml:space="preserve">لم يتم اخراج ابنتي عند عمل اشعه لمريض في نفس الغرفة على الرغم من طلبهم بمغادرة الغرفة في قسم الطوارئ </t>
  </si>
  <si>
    <t>My daughter was not taken out when an X-ray was being done for a patient in the same room, despite being asked to leave the room in the emergency department.</t>
  </si>
  <si>
    <t>تم تأخير خروج بنتي من المستشفى .</t>
  </si>
  <si>
    <t>My daughter's discharge from the hospital has been delayed.</t>
  </si>
  <si>
    <t xml:space="preserve">حضرنا للمستشفى وفي الاستقبال ابلغونا ان بكج الختان بسعر 700 كشفية وتحليل وختان وذكرت لهم اني سوف ادفع قيمة البكج واستغني عن التحاليل وردت موظفة الاستقبال ان هذا الامر بيد الطبيب ذهبنا للطبيب وقال يتم عمل التحاليل ومن ثم الرجوع له بعد التحليل وطلبت منه عمل الختان بدون تحليل ورفض وقلت له هل بالامكان الغاء البكج تم اخباري من قبل الدكتور يمكن ذلك لاننا لم نقم باي اجراء وكنت عند الدكتور عبدالحميد وذكرت له سوف يتم مناقشة الامر وتم الذهاب لسحب العينات وكانت الممرضه غير متمكنه وحاولت عدة مرات ولم تستطيع ان تاخذ تحليل وذكرت انها سوف تستعين بطاقم العناية المركزه للاطفال ويستغرق ذلك ساعتين وتم الغاء ذلك من قبلي وتم الذهاب لمدير العيادات لاسترجاع المبلغ تم الرفض من قبله علما اني لم اقوم باي اجراء . </t>
  </si>
  <si>
    <t>We went to the hospital and at reception they informed us that the circumcision package costs 700, including consultation, analysis, and circumcision. I told them that I would pay for the package and forgo the analysis. The receptionist replied that this matter is up to the doctor. We went to the doctor and he said that the analysis would be done and then we would return to him after the analysis. I asked him to do the circumcision without the analysis and he refused. I asked him if it was possible to cancel the package. The doctor told me that it was possible because we had not done any procedure. I was with Dr. Abdul Hamid and I told him that the matter would be discussed. We went to take the samples and the nurse was not competent and tried several times but could not take the analysis. She said that she would seek help from the pediatric intensive care staff and that it would take two hours. I canceled that and went to the director of clinics to get the money back, but he refused, knowing that I had not done any procedure.</t>
  </si>
  <si>
    <t xml:space="preserve">تم زيارتنا للعياده بتاريخ 21 اكتوبر 2022 لابنائي الثلاثه ولم يكن تعامل الطبيبه لائقا حيث لم يتم الرد على استفساراتنا بشكل كامل وطلبت منها الاطلاع على اشعة اجريت لابني محمد  في موعد سابق ورفضت دون سبب مقنع. </t>
  </si>
  <si>
    <t>We visited the clinic on October 21, 2022 for my three sons, and the doctor's treatment was not appropriate as she did not fully answer our inquiries. I asked her to look at an X-ray that had been done for my son Muhammad at a previous appointment, and she refused without a convincing reason.</t>
  </si>
  <si>
    <t xml:space="preserve"> patient came on 9 Oct 2022 to do the surgery .after the discharge the patient came to the ER to complain 
 about swelling in his hand and that is after they removed the cannula after the surgery .  </t>
  </si>
  <si>
    <t>حضر المريض في 9 أكتوبر 2022 لإجراء العملية الجراحية. بعد خروجه من المستشفى، عاد إلى قسم الطوارئ يشكو من تورم في يده، وذلك بعد إزالة القنية بعد العملية.</t>
  </si>
  <si>
    <t xml:space="preserve">تم حجز موعد لاخذ تطعيمة الحمى الصفراء ولكن تم افادة المراجع بعدم توفرها بالمستشفى </t>
  </si>
  <si>
    <t>An appointment was booked for a yellow fever vaccination, but the patient was informed that it was not available at the hospital.</t>
  </si>
  <si>
    <t xml:space="preserve">تم عمل فحوصات لاستخراج الاقامة واتضح بعد اسبوع من عمل الفحوصات بان النظام معطل ولا يمكن ربط التحاليل وارسالها للجوازات . </t>
  </si>
  <si>
    <t>Tests were conducted to obtain residency, and it became clear after a week of conducting the tests that the system was down and it was not possible to link the analyses and send them to the passports.</t>
  </si>
  <si>
    <t xml:space="preserve">On 21 Oct 2022, in the PICU they gave my daughter anti-pyretic but they didn’t put it correctly in the cannula all the anti-pyretic was leaks on the bed. </t>
  </si>
  <si>
    <t>في 21 أكتوبر 2022، في وحدة العناية المركزة للأطفال، أعطوا ابنتي خافضًا للحرارة، لكنهم لم يضعوه بشكل صحيح في القنية، فتسرب كل خافض الحرارة على السرير.</t>
  </si>
  <si>
    <t xml:space="preserve">On 20 Oct 2022, my daughter was admitted room NO 3177. The nurse put a wrong name tag in her hand then we informed them about their mistake. On 21 Oct 2022 my daughter was took the anti-pyretic after that the nurse came with another anti-pyretic and my wife asked her that why u give her a another anti-pyretic during one hour then she went to double-check and she was wrong . </t>
  </si>
  <si>
    <t>في 20 أكتوبر 2022، تم إدخال ابنتي إلى الغرفة رقم 3177. وضعت الممرضة بطاقة اسم خاطئة في يدها، فأبلغناها بالخطأ. في 21 أكتوبر 2022، أُعطيت ابنتي خافض حرارة، وبعد ذلك عادت الممرضة بخافض حرارة آخر، فسألتها زوجتي عن سبب إعطائها خافض حرارة آخر خلال ساعة، فذهبت الممرضة للتأكد، واكتشفت أنها مخطئة.</t>
  </si>
  <si>
    <t xml:space="preserve">راجعنا قسم الطوارئ يوم الجمعة الماضي بسبب خلع بكتف ابني وبعد انتظار طويل بغرفة الطوارئ حضر الطبيب المذكور بدون اجراء كشف فقط سألنا عن المشكلة وتم اخباره ان لدى ابني خلع بالكتف وذهب ولم يعد وبعد سؤال الممرضين عن الوضع ذهب الممرض لغرفة الاطباء ليعود ويقول لي ان الطبيب طلب له اشعة، وبعد انتظار طويل لم يحضر احد مما اضطرني لمغادرة المستشفى دون اي اجراء بعد إلغاء الكشفية المرفقة وفي يوم اخر راجعت المستشفى لاسترجاع المبلغ وتم افادتي ان الطبيب قد قام بالكشف وطلب الاشعة وهذا لم يحدث . </t>
  </si>
  <si>
    <t>We visited the emergency department last Friday because of a dislocated shoulder. After a long wait in the emergency room, I appeared for a simple reason. We asked about the problem and it was said that it was a dislocated shoulder. After asking the nurses about the situation, the nurse went to the doctors and came back to tell me that the doctor had a long request for him. After waiting, no one caused any problems, which forces me to be sick without any operation after the attached subscription was disabled. On the last day, I went to the hospital to return, and I was informed that the son of the son had examined me, and this did not happen.</t>
  </si>
  <si>
    <t xml:space="preserve">تم حضور ابنتي للطوارئ بتاريخ 22 اكتوبر 2022م وتم طلب تنوميها ، تم ارسال الطلب الى التأمين حيث تم طلب معلومات اضافيه ( نتائج التحاليل ) ولم يتم افادتهم بالمعلومات المطلوبة من قبل مسؤول الموافقات في قسم الطوارئ ، وتم تواصلي مع شركة التامين وابلاغي من قبلهم بان ماتم ارفاقه لنا ليس المطلوب ولم يستجب لنا موظف الموافقات الا بعد عدة محاولات من ابلاغه بذلك . </t>
  </si>
  <si>
    <t>My daughter was admitted to the emergency room on October 22, 2022, and a request was made to admit her. The request was sent to the insurance company, where additional information (test results) was requested. The required information was not provided by the approvals officer in the emergency department. I contacted the insurance company, and they informed me that what was attached to us was not required. The approvals officer did not respond to us until after several attempts to inform him of this.</t>
  </si>
  <si>
    <t>تم تنويم ابنتي بتاريخ 22 اكتوبر 2022م وتم طلب نقلها للعناية المركزة لأخذ الأجسام المضادة ، تم انتظارنا مايقارب 6 ساعات لعدم توفرغرفة بالعناية المركزة وتم إبلاغهم بأن لا مانع لدي من بدء الخطة العلاجية في غرفة التنويم ولكن لم يتم الاستجابة لنا ، تم توجهي إلى المديرالمناوب بقسم الطوارئ وإبلاغه بالإشكالية وتم نقل ابنتي إلى العناية المركزة .</t>
  </si>
  <si>
    <t>My daughter was admitted on October 22, 2022, and a transfer to the intensive care unit was requested to obtain antibodies. We waited for approximately 6 hours due to the lack of a room in the intensive care unit. We informed them that I had no objection to starting the treatment plan in the admission room, but we did not receive a response. I went to the duty manager in the emergency department and informed him of the problem, and my daughter was transferred to the intensive care unit.</t>
  </si>
  <si>
    <t>تم زيارتي للطبيب بتاريخ 20 اكتوبر 2022 حيث لم يتم الاستئذان مني من قبل الطبيب للفحص السريري .</t>
  </si>
  <si>
    <t>I visited the doctor on October 20, 2022, and the doctor did not ask my permission for the clinical examination.</t>
  </si>
  <si>
    <t>انا مراجعة عند عيادة الباطنية مع دكتور رانيا عبداالله في الدور السادس ولذلك سويت فاتورة الالتراساوند
للحوض عند الاستقبال في الدور السادس ووجهتني الى عيادة ٦٠٩ وللاسف الموظفة لم ترد علي باحترام وقالت
هذه الاشعه مو الاختصاص الموجود اليوم عندي في الغرفة وللاسف وجهتني للاشعه في الدور الارضي مقابل
الصيدليه وسالت عن الفاتورة لموظفة الاشعة وطلبت مني الانتظار في المكان وعدم معرفتها بان نوع الاشعه هذا
يعمل في قسم النساء والولاده وعلى اثرها انتظرت نصف ساعه مما ادى الى انتهاء وقت العياده ولم اتحصل على
العلاج اللازم في اليوم نفسه اذا لا موظفة الاستقبال في الدور السادس وجهتني صح ولا الموظفه المختصه في
غرفة الاشعه بالدور السادس وجهتني صح ولا موظفة قسم الاشعه في الدور الارضي وجهتني بشكل صحيح مع
العلم انهم جميعا قرأوا اسم الاشعه المطلوبة</t>
  </si>
  <si>
    <t>I was a patient at the Internal Medicine clinic with Dr. Rania Abdullah on the sixth floor, so I submitted a bill for a pelvic ultrasound at reception on the sixth floor. She directed me to clinic 609, but unfortunately, the receptionist didn't respond respectfully and said, "This type of ultrasound isn't within my specialty that day." She then directed me to the radiology department on the ground floor, opposite the pharmacy. I asked the radiology technician about the bill, and she told me to wait there, claiming she didn't know that this type of ultrasound is only available in the Obstetrics and Gynecology department. As a result, I waited for half an hour, which meant the clinic closed, and I didn't receive the necessary treatment that day. Neither the receptionist on the sixth floor, nor the radiology technician on the sixth floor, nor the radiology department employee on the ground floor directed me correctly, even though they all read the name of the requested ultrasound.</t>
  </si>
  <si>
    <t xml:space="preserve">بتاريخ 24 اكتوبر 2022 تم حجز موعد لابنتي ولي الساعه 2:15 والساعة 2:35 لدى الدكتورة رنيم . ابنتي لديها تسوس وقامت
الدكتوره بوضع كريم لابنتي لمدة لا تتجاوز ٣ دقائق لم تتركه ياخذ مفعوله مما سبب لها الم فضيع اثناء العمل
وقامت الدكتور بجرح لسانها ونزف دم ، من الواضح انها كانت على عجل لقرب انتهاء موعد العيادة و لم يتم
استقبالي ولا معالجة حالتي بحجة انتهاء الدوام للعيادة على الرغم من وجود موعد لي . </t>
  </si>
  <si>
    <t>On October 24, 2022, I had appointments booked for my daughter and me at 2:15 and 2:35 PM with Dr. Raneem. My daughter has a tooth decay, and the doctor applied a cream to her tongue for no more than three minutes, not allowing it to take effect. This caused her daughter terrible pain during the procedure. The doctor also cut her tongue, causing it to bleed. It was clear she was in a hurry because the clinic was about to close. I was not seen or treated, despite having a confirmed appointment, because the clinic was closed.</t>
  </si>
  <si>
    <t xml:space="preserve">تم زيارتي للعيادة بتاريخ 19 اكتوبر 2022م ولم يتعامل الطبيب بشكل جيد معي  بالاضافة الى تم احضار نتائج الاشعة معي ولكن لم يتم قراءتها من قبل الطبيب حيث تم تشخيصي بدون طلب اي اجراءات . 
</t>
  </si>
  <si>
    <t>I visited the clinic on October 19, 2022, and the doctor did not treat me well. In addition, I brought the results of the X-rays with me, but they were not read by the doctor, as I was diagnosed without requesting any procedures.</t>
  </si>
  <si>
    <t>تم طلب مناديل من قسم النظافة يوم السبت العصر وتم الانتظار لوقت طويل لاحضاره حيث ان ابنتي مريضه وانا بحاجه للمناديل وتم الانتظار لمدة طويله ولم يتم احضاره الا بعد العشاء وعند اليوم التالي طلبت التواصل مشرفة النظافة وتم طلب عامله للتنظيف الغرفه لم يتم حضورها الا بعد وقت طويل ايضا لا يوجد استجابه من قبلهم وعند الحضور قامت بالمسح وذهبت ولم يتم تنظيف المغاسل وعند استدعاء مشرفة النظافة عفاف قامت برفع الصوت علي والتحدث معي بطريقة غير مهنيه ولم تكن متعاونه معي علما انه تم ارفاق الصور لتوضيح الاشكاليه بالنظافة   .</t>
  </si>
  <si>
    <t>Tissues were requested from the cleaning department on Saturday afternoon, and we waited a long time for them to be brought, as my daughter is sick and I need tissues. We waited for a long time, and they were not brought until after dinner. The next day, I asked to contact the cleaning supervisor, and a cleaning worker was requested to clean the room. She did not come until a long time later, and there was no response from them. When she came, she wiped and left, and the sinks were not cleaned. When I called the cleaning supervisor, Afaf, she raised her voice at me and spoke to me in an unprofessional manner and was not cooperative with me. Note that the pictures were attached to clarify the problem with the cleaning.</t>
  </si>
  <si>
    <t>There is no follow-up of the patient by the nursing staff.  The nursing staff were not helpful and did not fully care for the patient.</t>
  </si>
  <si>
    <t>لم يتابع طاقم التمريض حالة المريض. لم يكن طاقم التمريض متعاوناً ولم يقدم الرعاية الكافية للمريض.</t>
  </si>
  <si>
    <t xml:space="preserve">منذ دخول الوالد لقسم العنايه المركزه وحالته تسوء لا يوجد هناك رعايه كافيه ولا يوجد متابعه حيث يتم اكتشاف في كل زياره له اشكاليه لديه تم وجود تورمات بالرجل واليد ولديه جروح واضحه في اصابع الرجل والفم يتم اكتشاف على ايام متتاليه وعند طلب التشخيص من الاطباء يتم اخبارنا في كل مره بتشخيص مختلف ولا يوجد توضيح كافي بحالة المريض حيث تم طلب تقرير مفصل لحالته من وقت الدخول ولم يتم افادتنا به . </t>
  </si>
  <si>
    <t>Since my father entered the intensive care unit, his condition has been deteriorating. There is no adequate care or follow-up, as a problem is discovered with each visit. There are swellings in his leg and hand, and he has clear wounds on his toes and mouth. These are discovered on consecutive days. When we ask the doctors for a diagnosis, they tell us a different diagnosis each time, and there is no sufficient explanation of the patient's condition. A detailed report of his condition from the time of admission was requested, but we have not been informed of it.</t>
  </si>
  <si>
    <t xml:space="preserve"> on 23Oct 2022 the nurses was not cooperative they did not response for me when I called them . they were delay. also they were mad .  </t>
  </si>
  <si>
    <t>في 23 أكتوبر 2022، لم تكن الممرضات متعاونات، ولم يستجبن لي عندما اتصلت بهن. لقد تأخرن، بل كن غاضبات أيضاً.</t>
  </si>
  <si>
    <t xml:space="preserve">On 25Oct 2022 my father admitted in the ICU. The nurse –in charge ( Indian nurse ) for my father was uncooperative. When my father need to change the diaper and cleaning him she said “after you leave I will clean him”. This is unacceptable to let my father without cleaning for long time. </t>
  </si>
  <si>
    <t>في ٢٥ أكتوبر ٢٠٢٢، أُدخل والدي إلى وحدة العناية المركزة. كانت الممرضة المسؤولة عنه (ممرضة هندية) غير متعاونة. عندما احتاج والدي لتغيير الحفاض وتنظيفه، قالت: "سأنظفه بعد أن تغادر". من غير المقبول ترك والدي دون تنظيف لفترة طويلة.</t>
  </si>
  <si>
    <t>قامت الدكتورة بإعطائي حقنة المخدر لحشو العصب ثم تركتني 45 دقيقة بدون البدء في الحشو وقامت فى هذه الاثناء باعطاء الخدمة لمريضين اخرين حيث تم حضوري الساعة 9 حتي 15:10 ..علما بان الطبيبة رفضت إعطائي الخدمة في زياره سابقة لاني تاخرت 15 دقيقة عن موعدي.. بالاضافة الي انها قامت بعمل حشو مؤقت لضرس اخر من شهر ولا زال مؤقت ولا استطيع الاكل عليه لان هذا الحشو المؤقت خرج مع الاكل بعد عمله بيومين.. ايضا عانيت من الم والتهاب شديد بعد قيام نفس الطبيبة بعمل هذه الحشوة المؤقتة يوم خميس بدون اعطائي اي مسكن او مضاد حيوي لي مما جعلني اقضي يومين كاملين حتي السبت صباحا ومن ثم مراجعتها حيث قالت ان هذا الالم والالتهاب متوقع بعد حشو العصب وكتبت لي المضاد والمسكن بعد يومين كاملين من المعاناه .. علما بان هذا الالم مستمر حتى الان مع استخدام المضاد الحيوي ومسكن الالم</t>
  </si>
  <si>
    <t>The doctor gave me an anesthetic injection for salt filtration, which took 45 minutes without any discomfort. During this time, I attended to two other patients, arriving at 9:00 AM and staying until 3:10 PM. It's worth noting that she provided me with assistance on a previous visit because I was 15 minutes late. Two days later, I was also experiencing severe pain and inflammation after a medical examination. This chronic condition persists, and I was given no painkillers or medication on Thursday, which meant I had to stay until Saturday for a follow-up appointment. She stated that this pain and inflammation were due to a filling, and I haven't been given any painkillers or medication for a full week. I'm still experiencing this pain despite using painkillers and other pain-relieving medications.</t>
  </si>
  <si>
    <t xml:space="preserve">تم زيارة عيادة الدكتور محمد سعد المعمري للتشخيص والعلاج وطلبت منه الحصول على تقرير طبي، حيث تبيَّن من التقرير الطبي الصادر عن الطبيب بوجود خطأ ، فراجعت الطبيب لتصحيح التقرير أول مرة ولم يتم ذلك حيث تم استلام التقرير الطبي من الطبيب مع وجود الخطأ نفسه . </t>
  </si>
  <si>
    <t>I visited Dr. Mohammed Saad Al-Maamari’s clinic for diagnosis and treatment and asked him to provide a medical report. It became clear from the medical report issued by the doctor that there was an error. I went back to the doctor to correct the report for the first time, but this was not done, as the medical report was received from the doctor with the same error.</t>
  </si>
  <si>
    <t xml:space="preserve">تم ابلاغي من قبل الطبيبه المعالجه سوف يتم اعطاء الطفله خافض وريدي ومحلول وابره ترجيع وطلبت منا تحليل بول ولكن لم يتم اي اجراء مما ذكر حيث تم الذهاب للمدير المناوب لاسترجاع المبلغ المدفوع للأبر والتحليل لعدم عمل الاجراءات المذكوره ولم يتم التعاون معنا من قبله. </t>
  </si>
  <si>
    <t>I was informed by the attending physician that the child would be given intravenous fluids, a solution, and an emetic injection, and she asked us for a urine analysis, but none of the aforementioned procedures were carried out. We went to the on-duty manager to get a refund for the injections and analysis because the aforementioned procedures were not carried out, and he did not cooperate with us.</t>
  </si>
  <si>
    <t xml:space="preserve">تم الدخول لقسم الطوارئ صباح يوم الاثنين وتم تشخيصي من قبل الطبيب المعالج لارتفاع درجة الحراره وتم اعطائي سكليف من قبله وتم الرجوع الساعه 5 في نفس اليوم لقسم الطوارئ لعدم انخفاض درجة الحراره  مع اخذ الادويه وتم الكشف علي من قبل الطبيبه سماح وتم الرفض من قبلها في اعطائي سكليف لليوم التالي علما ان درجة الحراره لم تنخفض لدي وتم خروجي من المستشفى . </t>
  </si>
  <si>
    <t>I was admitted to the emergency department on Monday morning and diagnosed by the attending physician with a high fever. He prescribed me a fever reducer, and I returned to the emergency department at 5 o'clock on the same day because my fever had not decreased despite taking the medication. I was examined by Dr. Samah, and she refused to give me a fever reducer for the following day, even though my fever had not decreased. I was discharged from the hospital.</t>
  </si>
  <si>
    <t xml:space="preserve">تم ابلاغي من قبل موظف مكتب التنويم ان  سعر عملية استئصال المرارة كامل 10700 ريال وان لدينا عرض بنك الانماء خصم ليصبح مبلغ العملية بعد خصم الانماء حوالي ٨٥٠٠ ريال خصم ٢٠٪؜ وبعد الانتهاء من العملية اتفاجأ من نفس الموظف يقول ان مبلغ العملية ١٣ الف وانه تم عمل خصم الى ١٠٩٠٠ ريال وعند سؤالي له لماذا تغير المبلغ افاد انه هناك اشياء تمت اضافتها من قبل الدكتور محمد الجيلاني حيث تم  ذهابي الى الدكتور محمد الجيلاني وقال غير صحيح و لم اخرج عن الباكيج المخصص لعمليه المرارة ولم اضيف اي شيء وقيمه العمليه ١٠٥٠٠ وبعد الخصم ٨٥٠٠ .  
</t>
  </si>
  <si>
    <t>I was informed by the admissions office employee that the price of the full gallbladder removal surgery is 10,700 riyals and that we have an Al-Inma Bank discount offer, so the amount of the surgery after the Al-Inma discount is about 8,500 riyals, a 20% discount. After the surgery was completed, I was surprised when the same employee said that the amount of the surgery was 13,000 riyals and that a discount had been applied to 10,900 riyals. When I asked him why the amount changed, he stated that there were things added by Dr. Muhammad Al-Jilani. I went to Dr. Muhammad Al-Jilani and he said that it was not true and that I did not deviate from the package allocated for the gallbladder surgery and I did not add anything, and the value of the surgery is 10,500 riyals and after the discount 8,500 riyals.</t>
  </si>
  <si>
    <t xml:space="preserve">تم ابلاغي من قبل موظف مكتب التنويم ان  سعر عملية استئصال المرارة كامل 10700 ريال وان لدينا عرض بنك الانماء خصم ليصبح مبلغ العملية بعد خصم الانماء حوالي ٨٥٠٠ ريال خصم ٢٠٪؜ وبعد الانتهاء من العملية اتفاجأ من نفس الموظف يقول ان مبلغ العملية ١٣ الف وانه تم عمل خصم الى ١٠٩٠٠ ريال وعند سؤالي له لماذا تغير المبلغ افاد انه هناك اشياء تمت اضافتها من قبل الدكتور محمد الجيلاني حيث تم  ذهابي الى الدكتور محمد الجيلاني وقال غير صحيح  و لم اخرج عن الباكيج المخصص لعمليه المرارة ولم اضيف اي شيء وقيمه العمليه ١٠٥٠٠ وبعد الخصم ٨٥٠٠ .  
</t>
  </si>
  <si>
    <t xml:space="preserve">I came to the radiology department to take a CT image, and I was told by a radiologist to wait until the nurse came. When the nurse Lucy le came, she was angry and I dont know why. She asked me if I felt pain when inserting the needle, I answered yes, so she raised her voice at me and said (Why did you call me and bring me here, I won’t do anything and she went and left the patient). I waited again for another nurse to come. </t>
  </si>
  <si>
    <t>ذهبتُ إلى قسم الأشعة لإجراء تصوير مقطعي محوسب، وطلب مني أخصائي الأشعة الانتظار حتى وصول الممرضة. عندما وصلت الممرضة لوسي، كانت غاضبة ولا أعرف السبب. سألتني إن كنت أشعر بألم عند إدخال الإبرة، فأجبت بنعم، فرفعت صوتها عليّ وقالت: (لماذا استدعيتني وأحضرتني إلى هنا؟ لن أفعل شيئًا!) ثم ذهبت وتركت المريض. انتظرتُ مجددًا وصول ممرضة أخرى.</t>
  </si>
  <si>
    <t xml:space="preserve"> تم رفض طلب من  قبل شركة التأمين بسبب انهم يطلبون المزيد من المعلومات مرفقين السبب في خطاب الرفض و لكن الطبيب شادي بعد رفض التأمين تواصل مع ام الطفل وتم التحدث معها بطريقه غير مهنيه انه اذا لم يتم الاستعجال من الممكن ان تتفاقم حالة الطفل و تصبح اسوء حيث حدث انتفاخ في القولون  لدى زوجتي بسبب الخوف والتوتر واكدت على ذلك الطبيبه المعالجه لديها علما انه تم اخباري ان حاله الطفل لم تستدعي ذلك ولم يتم توضيح الاسباب الكافيه بما حدث مع زوجتي من قبل الطبيب المعالج  .</t>
  </si>
  <si>
    <t>The insurance company rejected the request because they require more information, attaching the reason in the rejection letter. However, after the insurance was rejected, Dr. Shadi contacted the child's mother and spoke to her in an unprofessional manner, saying that if the matter is not expedited, the child's condition may worsen. My wife experienced bloating due to fear and stress, and this was confirmed by her treating physician. I was told that the child's condition did not warrant this, and the treating physician did not provide sufficient explanation of what happened to my wife.</t>
  </si>
  <si>
    <t xml:space="preserve"> تم زيارة ابنتي بتاريخ 27 اكتوبر 2022م تم استيائها من ناحية معرفة مسببات الآلم الشديدة لديها و
الاعتماد على رايها و ما تعتقده، حيث ان ابنتي ذكرت للدكتور انها تعتقد ان لديها ارتجاع، و الدكتور
لم يسالها عن اي سؤال يؤكد او ينفي ما تعتقده مثل نوع الاكل او الشرب او نحو ذلك.</t>
  </si>
  <si>
    <t>My daughter was visited on October 27, 2022. She was upset about not knowing the cause of her severe pain and relying on her own opinion and what she believes, as my daughter told the doctor that she thinks she has reflux, and the doctor did not ask her any questions to confirm or deny what she thinks, such as what she eats or drinks, or anything like that.</t>
  </si>
  <si>
    <t xml:space="preserve">بتاريخ 26 اكتوبر2022  تم تنويم ابنتي بالعناية المركزة ، عند حضور الطبيب تم سؤال ابنتي  ( انت ذكر ولا انثى ) وهذا الامر يعد تعدي عليها ولا يقبل نهائيًا وادى ذلك الى استياء ابنتي الشديد بسبب سؤاله الموجهه لها . 
</t>
  </si>
  <si>
    <t>On October 26, 2022, my daughter was admitted to the intensive care unit. When the doctor came, he asked my daughter, “Are you male or female?” This is an infringement on her rights and is completely unacceptable. This led to my daughter’s extreme distress because of the question directed at her.</t>
  </si>
  <si>
    <t xml:space="preserve">On 28Oct 2022 my baby admitted to the hospital. I faced many issues with the nurse’s staff. They are uncooperative and unprofessional. If they put the cannula or the medication they did not come back to check it and remove it until I calling them. Also my baby have to get a 3 dose of Anti-biotic. They give him the first dose and they forgot to give him the second dose. Also she did not put the correct note to the file, he took the medication at 2 pm but she write in the file at 12pm . 
</t>
  </si>
  <si>
    <t>في ٢٨ أكتوبر ٢٠٢٢، تم إدخال طفلي إلى المستشفى. واجهتُ العديد من المشاكل مع طاقم التمريض، حيث كانوا غير متعاونين وغير مهنيين. فبعد تركيب القنية الوريدية أو إعطاء الدواء، لم يعودوا للتأكد من الأمر وإزالته إلا بعد اتصالي بهم. كما أن طفلي كان بحاجة إلى ثلاث جرعات من المضاد الحيوي، فأعطوه الجرعة الأولى ونسوا إعطائه الجرعة الثانية. بالإضافة إلى ذلك، لم تُدوّن الممرضة التاريخ الصحيح في الملف، فقد تناول الدواء في الساعة الثانية ظهرًا، بينما دوّنت هي التاريخ في الساعة الثانية عشرة ظهرًا.</t>
  </si>
  <si>
    <t xml:space="preserve">تم حضوري بتاريخ 30 اكتوبر 2022م لعيادة الطبيب محمود حيث تم انشغال الطبيب بمكالمة هاتفية وتم انتظاري لفترة طويلة لحين انتهاء المكالمه وتم التعامل معي من قبل الطبيب بشكل غير لائق وذلك بسبب اخباري له عن استيائي بإنشغاله بالهاتف . </t>
  </si>
  <si>
    <t>On October 30, 2022, I went to Dr. Mahmoud’s clinic, where he was busy with a phone call and I waited for a long time until the call ended. I was treated inappropriately by the doctor because I told him about my dissatisfaction with him being busy with the phone.</t>
  </si>
  <si>
    <t xml:space="preserve">بتاريخ 24 اكتوبر 2022م  كنت في غرفة  الولاده وتم طلب خروج اختي وبنت اختي رغم حاجتي لهم  والموظفة عتاب تكلمت معهم ومعي بطريقة غير مهنية وغير لائقه والتدخل في امورخاصة  لاتعنيها . </t>
  </si>
  <si>
    <t>On October 24, 2022, I was in the delivery room and my sister and niece were asked to leave despite my need for them. The employee, Atab, spoke to them and to me in an unprofessional and inappropriate manner, interfering in private matters that did not concern her.</t>
  </si>
  <si>
    <t xml:space="preserve">تم دفع كشفيه للدكتور بقيمه ٣٣ ريال وعند دخولي واجراء الفحوصات اللازمه تم اخباري من قبل الدكتور بالتوجه لدفع قيمه فحوصات اخرى لم يتم ابلاغي بها مسبقاً بقيمه ٤١٧ ريال وبعد حساب التأمين ٧٤ ريال وعند سؤالي عن الاجراءات التي تم القيام بها بدون علمي واسترجاع المبلغ تم اخباري بأنها اجراءات تتم في العياده دون حساب قيمه العلاج وعند وصولي للصيدليه طالبتني ايضاً بقيمه العلاج .   
</t>
  </si>
  <si>
    <t>I paid the doctor a consultation fee of 33 riyals. Upon entering and undergoing the necessary examinations, the doctor informed me to pay for other examinations that I had not been previously informed about, amounting to 417 riyals. After calculating the insurance, 74 riyals were deducted. When I inquired about the procedures that were carried out without my knowledge and the refund of the amount, I was told that they were procedures carried out in the clinic without calculating the cost of the treatment. Upon arriving at the pharmacy, they also demanded the cost of the treatment from me.</t>
  </si>
  <si>
    <t xml:space="preserve">تم توجهي لاستقبال الاشعة بتاريخ 31 اكتوبر 2022م  حيث تم رفع صوت موظف الاشعة وعدم لباقة في الحديث وتلفظ بعدة الفاظ مسيئة له قبل ان تكون مسيئة للمنشأة او مراجعها، وتحدث باسلوب خارج عن اللباقة وبعيد عن حسن التعامل مع المراجع حيث كان الموظف يخفي الفاتورة عنده ويرفض تسليمها في الرف المخصص مما ادى لتاخير دخولي ، وعند الاستفسار منه ذكر ان الورقة مع الممرضات وعند سؤالهم تم ابلاغي بعدم استلامهم للفاتوره . </t>
  </si>
  <si>
    <t>I was directed to receive the X-rays on October 31, 2022, where the X-ray employee raised his voice and was not polite in his speech and uttered several offensive words to him before they were offensive to the facility or its visitors. He spoke in a manner that was not polite and far from good treatment of the visitor, as the employee was hiding the bill with him and refused to hand it over on the designated shelf, which led to a delay in my entry. When I inquired with him, he said that the paper was with the nurses, and when I asked them, they informed me that they had not received the bill.</t>
  </si>
  <si>
    <t xml:space="preserve">قسم النظافة </t>
  </si>
  <si>
    <t>On 29Oct 2022. I faced many issues with the nurse’s staff. They are uncooperative and unprofessional. Also my baby have to get a 3 dose of Anti-biotic. They don’t give him any dose until 5 pm. Also there is no follow-up by the nurses, and there is no response from them.</t>
  </si>
  <si>
    <t>في ٢٩ أكتوبر ٢٠٢٢، واجهتُ العديد من المشاكل مع طاقم التمريض. كانوا غير متعاونين وغير مهنيين. كما أن طفلي كان بحاجة إلى ثلاث جرعات من المضاد الحيوي، ولم يُعطَ أي جرعة حتى الساعة الخامسة مساءً. بالإضافة إلى ذلك، لم يكن هناك أي متابعة من قِبل الممرضات، ولم أتلقَّ أي رد منهن.</t>
  </si>
  <si>
    <t xml:space="preserve">On 28 OCT 2022, the nurses was delay when I was delivery and they did not responded to me when I told them I feel pain and I need to the anesthetist doctor to give me another dose of epidural. </t>
  </si>
  <si>
    <t>في 28 أكتوبر 2022، تأخرت الممرضات أثناء ولادتي ولم يستجبن لي عندما أخبرتهن أنني أشعر بالألم وأنني بحاجة إلى طبيب التخدير لإعطائي جرعة أخرى من التخدير فوق الجافية.</t>
  </si>
  <si>
    <t xml:space="preserve">On 28 OCT 2022, I called the nursery to bring my baby to me . she didn’t responded to me and she closed the phone when I asked her without answering to me . </t>
  </si>
  <si>
    <t>في 28 أكتوبر 2022، اتصلت بالحضانة لأحضر طفلي إليّ. لم ترد عليّ، وأغلقت الهاتف عندما سألتها دون أن تجيبني.</t>
  </si>
  <si>
    <t xml:space="preserve"> ذهبت لمراجعة الطبيبة فتاة  لمعرفة نتيجة الحمل وذالك يوم الاثنين الموافق ٢٩ أغسطس الساعة ٦ والنصف مساء ، و أخبرتها أنني أشعر بألم شديد لا يمكنني من الجلوس كما انه يوجد دم بسيط يخرج من المهبل وقالت لي لديك اجهاض  وانه يجب عمل فحص حمل والانتظار ساعتين حتى ظهور النتيجه لنتأكد و وصفت لي فيفادول لتسكين الألم. عدت من المختبر و انتظرت ساعتين امام عيادة الطبيبة وكانت الساعة ٨ والنصف مساء و عندما طرقت
الباب قالت لي الممرضه ان الطبية خرجت من العيادة لأن لديها حالة طارئه، طلبت من الممرضة الاتصال بالطبيبة لكنها رفضت و انتظرت الى الساعه ٩ مساء ولم تحضر الطبيبة فأتجهت الى الطوارئ وعندما رأتني طبيبة الطوارئ اخبرتني انه من الواضح وجود حمل خارج الرحم
بناءً على الأعراض و على نسبة تحليل الحمل وقالت لي يجب عمل اشعة صوتية للتأكد وبالفعل عملت الأشعة وكان
هناك حمل خارج الرحم والحمل في الأنبوب و الأنبوب يتسرب منه سوائل و على وشك الإنفجار. طلبو مني حينها
المكوث في المستشفى وانه سيتم عمل عملية منظار في اليوم التالي صباحاً ولكن رفضت ذلك وتم خروجي على مسؤوليتي وذهبت الى مستشفى اخر . </t>
  </si>
  <si>
    <t>I went to the doctor for a pregnancy test on Monday, August 29th, at 6:30 PM. I told her I was experiencing severe pain that prevented me from sitting and that there was some light bleeding from my vagina. She told me I had a miscarriage and that I needed to take a pregnancy test and wait two hours for the results. She prescribed Panadol for the pain. I returned from the lab and waited for two hours outside the doctor's office. It was 8:30 PM when I knocked on the door. The nurse told me the doctor had left because she had an emergency. I asked the nurse to call the doctor, but she refused. I waited until 9:00 PM, but the doctor didn't come, so I went to the emergency room. When the emergency room doctor saw me, she told me it was clear I had an ectopic pregnancy based on my symptoms and the pregnancy test results. She told me I needed an ultrasound to confirm. The ultrasound confirmed the ectopic pregnancy; the pregnancy was in the fallopian tube, which was leaking fluid and was about to rupture. They asked me to stay in the hospital and that an endoscopy would be performed the following morning, but I refused and left on my own responsibility and went to another hospital.</t>
  </si>
  <si>
    <t xml:space="preserve">on 2 NOV 2022 the Filipino nurses on the room 20 tried to put the cannula in my hand many time but they can not I asked them to called the manager to fined another nurses to put the cannula . she was mad and removed the nebulization mask from me . </t>
  </si>
  <si>
    <t>في 2 نوفمبر 2022، حاولت الممرضات الفلبينيات في الغرفة رقم 20 وضع القنية في يدي عدة مرات لكنهن لم يستطعن. طلبت منهن استدعاء المديرة لتستدعي ممرضة أخرى لوضع القنية. غضبت المديرة ونزعت قناع جهاز التبخير مني.</t>
  </si>
  <si>
    <t>تم دخولي بتاريخ 2 نوفمبر 2022 لعيادة الطبيب عمر كنت قلق جدا على حالتي وتم تكرار سؤالي للطبيب للاطمئنان عن حالتي الصحية  تم انفعال الطبيب وتحدث معي بطريقة غير لائقة و عند سؤالي عن التحاليل هل تم اضافتها بالسستم تم الرد علي  نعم ، تفضل ويؤشر على الباب  .</t>
  </si>
  <si>
    <t>On November 2, 2022, I entered Dr. Omar’s clinic. I was very worried about my condition and repeatedly asked the doctor to check on my health. The doctor became agitated and spoke to me inappropriately. When I asked if the tests had been added to the system, he replied, “Yes, please come in,” pointing to the door.</t>
  </si>
  <si>
    <t xml:space="preserve">بتاريخ 2 نوفمبر 2022م تم حجز الموعد لدى الطبيب ابو رحمة الساعة 5:10 مساء  وتم حضوري قبل الموعد بنصف ساعة وبعد الانتظار ساعه دخلت للممرضة استفسرعن عدم وصول الطبيب قالت : الطبيب قال  "اذهب الى البيت لانه سيتأخر". </t>
  </si>
  <si>
    <t>تم حجز موعد للوالدة قبل اسبوع تقريبا وتم اعطاء المعلومات للمواعيد ، ويوم امس الأربعاء تم التواصل معي
الساعة ٣٣:١٢ ظهرا لتأكيد موعد الوالدة وتم التأكيد ، ووصلتني رساله تذكير أيضا ، عند الحضور الساعة ٤٥:٤
عصر افادوا اخوي والوالدة ان مافيه ملف ولا فيه حجز للموعد اصلا ؟؟؟ وبعد انتظار تقريبا ٤٠ دقيقه دخلوا
للطبيب</t>
  </si>
  <si>
    <t>My mother's appointment was booked about a week ago, and the appointment details were provided. Yesterday, Wednesday, I was contacted at 12:33 PM to confirm her appointment, which was confirmed. I also received a reminder message. When we arrived at 4:45 PM, my brother and mother were told that there was no file and no appointment booked at all. After waiting for about 40 minutes, they were finally seen by the doctor.</t>
  </si>
  <si>
    <t xml:space="preserve">بتاريخ 6 نوفمبر 2022م  طلب مني بارتداء الكمام من قبل موظف الامن وتم تلبية ذلك مع العلم عدم ارتدائهم الكمام أثناء الدوام الرسمي وعند ابلاغي لمشرف الامن بذلك تم التعامل معي من قبله بطريقة غيرلائقة.   </t>
  </si>
  <si>
    <t>On November 6, 2022, I was asked to wear a mask by a security officer, and I complied, knowing that they do not wear masks during official working hours. When I informed the security supervisor about this, he treated me inappropriately.</t>
  </si>
  <si>
    <t xml:space="preserve">On 7NOV 2022 i went to the clinic 20 to take a ferinject . when my hand swelling i told the nurse but she did not do anything . </t>
  </si>
  <si>
    <t>6:74 pm</t>
  </si>
  <si>
    <t xml:space="preserve">تم طلب جلسات علاج طبيعي من قبل الطبيب حيث تم اعطائي اربع جلسات فقط والمقرر لي ست جلسات . </t>
  </si>
  <si>
    <t xml:space="preserve">بتاريخ 18 يونيو 2022م  اجريت لي عملية لاستخراج حصوه من الغده النكافية اليسرى بالمنظار عند استشاري الانف والاذن والحنجرة ماجد صايل الثبيتي وعندما افقت من العملية اخبرني الاستشاري بعدم وجود حصوة بالغدة النكافية وبعد ثلاثة اشهر رجع الالم وعند مراجعة مستشفى الملك خالد بالخرج وبعد عمل الاشعة المقطعية اتضح انه ما زالت الحصوة موجودة بموجب التقرير الطبي المرفق لكم.  </t>
  </si>
  <si>
    <t xml:space="preserve">لم يتم تسليم تبليغ الولاده </t>
  </si>
  <si>
    <t>The birth notification was not delivered.</t>
  </si>
  <si>
    <t xml:space="preserve">بتاريخ 16 يونيو2022م تم صرف دواء لي من قبل الصيديلة ولم يكن نفس الدواء الذي تم صرفه لي من قبل الطبيبة . </t>
  </si>
  <si>
    <t>On June 16, 2022, I was given a medication by the pharmacy, and it was not the same medication that was given to me by the doctor.</t>
  </si>
  <si>
    <t>تم سحب عينة الدم حسب طلب الدكتور حسن الكويكبي لاجراء فحص قبل عملية المياه البيضاء وفي اليوم التالي عند مراجعة طبيب التخدير افاد بعدم وجود نتيجة للدم ، قمت بمراجعة المختبر للتاكد وتم افادتي بعدم وجود العينه ومن الممكن انها فقدت ولابد من عملها مره اخرى  .</t>
  </si>
  <si>
    <t>A blood sample was taken at the request of Dr. Hassan Al-Kwikbi for a pre-cataract surgery test. The following day, when I consulted the anesthesiologist, he reported that there was no blood result. I went to the lab to confirm, and I was told that the sample was not there and that it might have been lost and that it had to be done again.</t>
  </si>
  <si>
    <t>بتاريخ 12 نوفمبر 2022م تم التاخر في الدخول على الطبيب مع وجود موعد مؤكد و تم الحضور حسب الموعد بين الساعه 4:50 حتى 5:00
حيث تم الانتظار أكثر من ٤٥ دقيقة</t>
  </si>
  <si>
    <t>On November 12, 2022, I was late for my doctor appointment despite having a confirmed time slot. I arrived between 4:50 and 5:00 PM as scheduled, but waited for more than 45 minutes.</t>
  </si>
  <si>
    <t xml:space="preserve">عدم متابعة الطفل والانتظار الطويل لحين حضور الطبيب المعالج </t>
  </si>
  <si>
    <t>Failure to monitor the child and the long wait for the attending physician to arrive</t>
  </si>
  <si>
    <t xml:space="preserve">تم رفض احالة المريضة حث لم تتلقى الخدمة العلاجية اللازمة . </t>
  </si>
  <si>
    <t>The patient's referral was rejected because she did not receive the necessary medical treatment.</t>
  </si>
  <si>
    <t xml:space="preserve">لم يتم توفر سرير في للمرافق </t>
  </si>
  <si>
    <t>No bed was available in the facilities.</t>
  </si>
  <si>
    <t xml:space="preserve">تم تشخيص حالتي من قبل الدكتور بوجود بواسير داخل وخارج المنطقه وتم طلب سكليف لعدم قدرتي على الجلوس وتم اخباري من قبله ياعطائي يوم واحد وعند مناقشته تم رفع الصوت علي من قبله وتم طردي من العياده علما ان الدكتور كان يتلقى اتصالات اثناء وقتي معه بالزياره وتم التعامل معي بطريقة غير مهنيه . </t>
  </si>
  <si>
    <t>My condition was diagnosed by the doctor as having hemorrhoids inside and outside the area, and I was asked to have a sliver because I was unable to sit. He told me to give him one day, and when I discussed it with him, he raised his voice at me and expelled me from the clinic. Note that the doctor was receiving calls during my visit, and I was treated unprofessionally.</t>
  </si>
  <si>
    <t xml:space="preserve">تم حضور ابني للطوارئ بتاريخ 10 نوفمبر2022م  وهو من ذوي الاحتياجات الخاصه ويحتاج الى تركيب انبوب للتغذية ولم يتم تقديم الخدمة لنا من قبل الاطباء حيث تم انتظارنا لمدة سبع ساعات لاحضار طبيب ولكن تم ابلاغنا بعد طول الانتظار بان لايمكن لاي طبيب عمل الاجراء . </t>
  </si>
  <si>
    <t>My son was brought to the emergency room on November 10, 2022. He has special needs and needs a feeding tube inserted. We were not provided with the service by the doctors. We waited for seven hours for a doctor to be brought in, but after a long wait, we were informed that no doctor could perform the procedure.</t>
  </si>
  <si>
    <t xml:space="preserve">On 8NOV 2022, at 12AM – 3AM, in the ICU the nurse was aggressive with my mother. She talking with loud voice with my mother. Also, she urinate on the bed because the nurse didn’t close the diaper very well and when my mother called her to clean and help her to change the clothes she didn’t responded.   </t>
  </si>
  <si>
    <t>في ٨ نوفمبر ٢٠٢٢، بين منتصف الليل والثالثة فجراً، كانت الممرضة في وحدة العناية المركزة عدوانية مع والدتي. كانت تتحدث معها بصوت عالٍ. كما أنها تبولت على السرير لأن الممرضة لم تغلق الحفاضة جيداً، وعندما نادتها والدتي لتنظيفها ومساعدتها في تغيير ملابسها، لم تستجب.</t>
  </si>
  <si>
    <t xml:space="preserve"> بتاريخ 8 نوفمبر2022م تم ولادتي من قبل الطبيبة دعاء و في اثناء الولاده سمعت صوت وانا ادفع وعند سؤالي لم يتم ابلاغي بشيء وبعد الاشعه قالوا بأنه يوجد  التواء في يد الطفله، واتضح بالتقرير وصور الاشعه بوجود كسر فالترقوه والدكتورجهاد قال راجعوا قوى الامن وعند عمل الاشعه مره ثانية اتضح بانه كسر متحرك. </t>
  </si>
  <si>
    <t>I went to window 11 to get the medication, and when I asked, I was asked to go back to the doctor to get a paper. The doctor told me that the prescriptions were being entered into the system, and when I went back to the employee, he told me (I was supposed to have been told that it was in the system, I should take another number and wait). I was treated unprofessionally by the employee.</t>
  </si>
  <si>
    <t xml:space="preserve">تم رفض احالة ابني ويعاني من تشنجات وفاقد الوعي . </t>
  </si>
  <si>
    <t>My son's referral was rejected, and he is suffering from convulsions and is unconscious.</t>
  </si>
  <si>
    <t xml:space="preserve">تم الدخول الى الدكتور عزة وتم التحدث معه وكان في قمة الانشغال ولم يكن مستمع للمريضه ويتم سوالها بطريقة غير مهنيه لماذا حضرتي للعياده وعند سوال الدكتورعن وصفات سابقه تم اخذها من مستشفى اخر يتم الرد من قبل الطبيب بالذهاب الى المستشفى الذي تم صرف الدواء منه سابقا قام بالتعامل معنا بطريقه غير لائقه . </t>
  </si>
  <si>
    <t>We entered Dr. Azza’s office and spoke with him. He was extremely busy and did not listen to the patient. He questioned her unprofessionally about why she came to the clinic. When we asked the doctor about previous prescriptions that were taken from another hospital, the doctor replied by telling us to go to the hospital where the medication was previously dispensed. He treated us in an inappropriate manner.</t>
  </si>
  <si>
    <t xml:space="preserve">لم يتم عمل العلاج الطبيعي </t>
  </si>
  <si>
    <t>Physical therapy was not performed.</t>
  </si>
  <si>
    <t xml:space="preserve">في كل زياره للدكتوره يتم التعامل معي بطريقة غير لائقة . تم التواصل معي من قبل قسم التنويم للحضور يوم الجمعه وتم الدخول والتحويل لغرفة التنويم وعند حضور الدكتوره تم رفع الصوت علي ويتم اخباري من قبلها ( لماذا حضرتي يوم اجازتي انا لن اقوم بعملية الولاده) وبعد دخول طبيبه اخرى تم اخباري بضرورة الولاده ولم تحضر الطبيبه مروى الاعند خروج راس الطفل تم نزول الاكسجين لدى الطفل وتم ابتلاع البراز كما تم تشخيصه وتم نقله للانعاش .علما بعد الخروج بيوم تم استفراغ طفلي لسائل بني وتم تنويم الطفل لمدة 10 ايام لدى مستشفى قوى الامن وتشخيصه بارتفاع حموضة الدم ولم تتحسن حالته حتى الان. </t>
  </si>
  <si>
    <t>During every visit to the doctor, I was treated inappropriately. I was contacted by the inpatient department to come in on Friday, and after being admitted and taken to a ward, the doctor raised her voice at me, saying, "Why did you come on my day off? I'm not going to deliver." After another doctor came in, I was told that delivery was necessary. Dr. Marwa didn't arrive until after the baby's head had emerged. The baby's oxygen levels dropped, and he swallowed stool. He was diagnosed and transferred to the ICU. A day after being discharged, my baby vomited brown fluid and was admitted to the Security Forces Hospital for 10 days. He was diagnosed with acidosis, and his condition has not improved since.</t>
  </si>
  <si>
    <t>I visited Dr. Attallah Al-Rahili's clinic on November 13, 2022, at 5 PM and was on the waiting list.
I met with the doctor, who ordered some tests. He told me, in the presence of the coordinator, to come back on Tuesday, November 15, 2022. I contacted the coordinator via WhatsApp and asked her to put me on the waiting list because I live in Al-Kharj. She refused, saying I had to come in person and register my name at reception upon arrival. I arrived at the hospital, and my name was registered at the clinic reception. I asked the coordinator how many patients were ahead of me, and she said she didn't know. I waited for a long time and contacted the coordinator again, asking how many patients were ahead of me, but she ignored me. I waited another two hours and asked the coordinator how many patients were ahead of me. She told me there were three patients ahead of me. Four patients were then seen. I asked the coordinator, "You told me there were three patients ahead of me, and now a fourth one has come in." She replied that he had an appointment and I had to wait. After that, four more patients were called. And so I found myself the last patient waiting, and it was almost 10:30. I was upset with the coordinator, who was a child, for letting patients who had arrived hours later go ahead of me and putting my name last on the list.</t>
  </si>
  <si>
    <t xml:space="preserve">تم الحضور لاخذ تطعيم لطفلي ولكن عند حضوري تم ابلاغي بانه يجب الحضور من الساعه 5 مساء حيث تم ابلاغي بأن التطعيم متاح يوم الجمعة وعند حضوري لم يتم استقبالي وابلغوني بان لا يتم اعطاء التطعيم يوم الجمعة . </t>
  </si>
  <si>
    <t>I came to get my child vaccinated, but when I arrived I was told that I had to come from 5 pm. I was told that the vaccination was available on Friday, but when I arrived I was not received and I was told that the vaccination is not given on Friday.</t>
  </si>
  <si>
    <t xml:space="preserve">بتاريخ 19 نوفمبر 2022م  تم زيارة الطبيبة سحر وذلك لرغبتنا بالفحص عن حالة زوجتي بشكل عام بعد توقفها عن اخذ الموانع وقبل البدء في خطة الحمل ولكن كان تعاملها غير جيد ولائق فكانت تتكلم بإسلوب جاف والفاظ حاده  فكان كل كلامها سلبي منذ بدايته وكأنها تصعب عملية الاستفادة منها كطبيبة ولم تسأل اي اسألة لتبني معلومات كافية لمساعدة المريضة. </t>
  </si>
  <si>
    <t>On November 19, 2022, we visited Dr. Sahar because we wanted to examine my wife’s condition in general after she stopped taking contraceptives and before starting the pregnancy plan. However, her treatment was not good and inappropriate. She spoke in a dry manner and with harsh words. All her words were negative from the beginning, as if she was making it difficult to benefit from her as a doctor. She did not ask any questions to build sufficient information to help the patient.</t>
  </si>
  <si>
    <t xml:space="preserve">بتاريخ 18نوفمبر 2022م  دخلت زوجتي بابني للطوارئ يعاني من حروق في الفخذين تم طلب موظف الفرز بمرافقتها لوضع الطفل بغرفه  وترك الطفل بدون اي اسعاف ولم يحضر لي اي ممرض ضغطنا جرس المناداه لم يحضر احد ثلاث مرات نادت زوجتي من عند باب الغرفه لا احد يجيب ولم يتم مباشرة حالة طفلي من قبل اي طبيب في في قسم الطوارئ  ذهبت انا للمدير المناوب ولم يستجيب لي ذهبت زوجتي الى الكونتر تناشد احد ان يسعف الطفل يبكي بكاء مستمر دون سكوت والجروح مكشوفه ولم ياخذه تم التحدث الى المدير المناوب مرة اخرى ولكن تم التعامل معي بطريقة غير لائقه وتم طردي من المكتب حيث تم مغادرتي الى مستشفى اخر بالاضافة لم يتم اعادة مبلغ الكشفية لي . </t>
  </si>
  <si>
    <t>On November 18, 2022, my wife took my son to the emergency room. He had burns on his thighs. The triage officer was asked to accompany her to a room, and the child was left without any first aid. No nurse came to me. We pressed the call bell, but no one came. My wife called from the door of the room, but no one answered. My child's case was not attended to by any doctor in the emergency department. I went to the on-duty manager, but he did not respond to me. My wife went to the counter, pleading with someone to help the child. He was crying continuously without stopping, and the wounds were exposed, but they did not take him. I spoke to the on-duty manager again, but I was treated inappropriately and expelled from the office. I left for another hospital, and the consultation fee was not refunded to me.</t>
  </si>
  <si>
    <t xml:space="preserve">بتاريخ 18نوفمبر 2022م  دخلت زوجتي بابني للطوارئ يعاني من حروق في الفخذين تم طلب موظف الفرز بمرافقتها لوضع الطفل بغرفه  وترك الطفل بدون اي اسعاف ولم يحضر لي اي ممرض ضغطنا جرس المناداه لم يحضر احد ثلاث مرات نادت زوجتي من عند باب الغرفه لا احد يجيب ولم يتم مباشرة حالة طفلي من قبل اي طبيب في في قسم الطوارئ. </t>
  </si>
  <si>
    <t xml:space="preserve">بتاريخ 17 نوفمبر2022م تم ادخال الابرة في يد طفلي عمره ٧ ايام اكثر من مرة لاخذ عينة ولا يوجد لديهم مختص للمواليد والاطفال حيث لايوجد خبرة  او معرفه من قبلهم لاخذ عينه من طفل  . </t>
  </si>
  <si>
    <t>On November 17, 2022, a needle was inserted into the hand of my 7-day-old child more than once to take a sample, and they do not have a specialist for newborns and children, as they have no experience or knowledge to take a sample from a child.</t>
  </si>
  <si>
    <t>بتاريخ 21 نوفمبر2022م تم التعامل معي من قبل موظفه الصيدليه خلود شباك رقم 2 بطريقه غير لائقه حيث تم صرف علبه واحدة من
سولفدين والدكتور طلب اكثر من علبه حين تم سوالها بان الطبيب صرف اكثر تم ابلاغي من قبلها بان هذه سياسية الصيدلية لايتم صرف الا علبة واحدة  تم رفض اعطائي اياها من قبل الموظفه وحين تم مناقشه الموضوع معاها تم رمي علبه الدواء ع مكتبها قائله ( احد يجي يتعامل مع هذي ) بطريقه انفعاليه
وهجوميه ، حيث تم خدمتي وصرف ادوتي بشكل كامل من قبل موظف اخر .</t>
  </si>
  <si>
    <t>On November 21, 2022, I was treated inappropriately by pharmacy employee Khulood, window number 2. She dispensed only one box of Solvadine, while the doctor had requested more. When I inquired about the doctor's prescription, she informed me that it was the pharmacy's policy to dispense only one box. She refused to give me the remaining box, and when I discussed the matter with her, she threw the box of medication on her desk, saying in an agitated and aggressive manner, "Someone else should deal with this!" I was then served and my medication was fully dispensed by another employee.</t>
  </si>
  <si>
    <t xml:space="preserve"> بتاريخ 19 نوفمبر2022م حضرت مع زوجتي و ابنتي بعمر السنتين حيث أنه يوجد عندنا موعد مع الدكتورة عزة بشأن زوجتي وتوجهنا إلى العيادة و كان باب العيادة مفتوح و لم يكن هناك أي مريض  لذلك طرقت الباب و دخلت  على الدكتورة لأستفسر منها لكنها واجهتنا بغضب و طلبت منا الخروج و الانتظار لحين مناداتنا  دون إعطائنا فرصة للاستفسار، تم مناداتنا دخلنا لكن الدكتورة طلبت إخراج الطفلة خارج العيادة بطريقة أرعبت الطفلة فأخذت تبكي فقلت لها أن الطفلة متعلقة جدآ بأمها فأرجو السماح ببقائها لكنها رفضت و قالت بأنها لن تقوم بعملها قبل خروج الطفلة و مع ذلك خرجت مع ابنتي للانتظار خارجآ و بدأت تتكلم مع زوجتي و تعاينها بطريقة غير لائقة و لم تسمح لها بأن تطرح أسئلة استفسارية عن حالتها و كانت زوجتي تريد فهم حالتها و ماذا ستكون الإجراءات التالية لكن الدكتورة كانت غاضبة و رفضت الإجابة عن أي سؤال و قال لزوجتي أنت سوف تكونين متعبه معي اذهبي إلى دكتورتك القديمة و لا تسألي أي سؤال . </t>
  </si>
  <si>
    <t>On November 19, 2022, I went with my wife and my two-year-old daughter because we had an appointment with Dr. Azza regarding my wife. We went to the clinic, and the clinic door was open and there was no patient, so I knocked on the door and went in to the doctor to ask her questions, but she confronted us angrily and asked us to leave and wait until we were called without giving us a chance to ask questions. We were called and went in, but the doctor asked us to take the child out of the clinic in a way that frightened the child, so she started crying. I told her that the child was very attached to her mother, so I ask her to allow her to stay, but she refused and said that she would not do her work before the child left. Nevertheless, she went out with my daughter to wait outside and started talking to my wife and examining her in an inappropriate way and did not allow her to ask questions about her condition. My wife wanted to understand her condition and what the next procedures would be, but the doctor was angry and refused to answer any questions and told my wife, “You will be tired with me, go to your old doctor and do not ask any questions.”</t>
  </si>
  <si>
    <t xml:space="preserve">تم عمل الختان عند دكتور محمود فوزي وتم الحضور على يوم السبت وتم فك الجرح من قبل الدكتور وتم صرف كريم وطلب مني الحضور بعد خمس ايام وتم خروج الطفل بناء على ماتم اخباري من قبل الطبيب . ولكن يتم التواصل معي من قبل الطبيب قبل الموعد للحضور فورا صباح الاحد وتم اخباري من قبل الطبيب المعالج بوجود التهاب في الجرح علما انه لم يتم اخباري باليوم السابق وقت فك الجرح بوجود التهاب  وطلب حضور استشاري مازن للتشخيص الحاله ولم يتم توضيح الاسباب من قبل الاطباء حيث زاد من توتر والدة الطفل وتم خروج طفلي وتم اخباري من قبل الطبيب المعالج محمود بتحمل كافة المسؤليه  ، باضافة الى تم مراجعة الطبيب توماس بتاريخ 2022-11-22 وابلغنا بان المرهم المصروف للطفل (REPARIL-GEL N) غير مناسب للاطفال بسن صغير . </t>
  </si>
  <si>
    <t>The circumcision was performed by Dr. Mahmoud Fawzi. I was present on Saturday, and the doctor opened the wound and prescribed a cream. He asked me to come back in five days, and the child was discharged, as I was told by the doctor. However, the doctor contacted me before the appointment and asked me to come immediately on Sunday morning. The treating doctor informed me that there was an infection in the wound, even though I was not informed of it the day before when the wound was opened. He requested the presence of Consultant Mazen to diagnose the condition, but the doctors did not explain the reasons, which increased the anxiety of the child's mother. My child was discharged, and the treating doctor, Mahmoud, told me that he would take full responsibility. In addition, we consulted Dr. Thomas on 2022-11-22, and he informed us that the ointment prescribed for the child (REPARIL-GEL N) is not suitable for young children.</t>
  </si>
  <si>
    <t>بعد تنظيف الجرح في اليوم السابق وتم الحضور لقسم الطوارئ في اليوم التالي وتم حضور الدكتورة ولاء عواد من الجنسيه السودانيه في الطوارئ لزوجتي وكان تعاملها جدا سيء ولم تقم بتنظيف الجرح وبعد الانتظار الطويل طلبت منا عمل كشف جديد لدى الدكتورة مروة لدى قسم الولادة فقمنا بعمل ذلك وتم اخذ مبلغ الكشفيه حيث ان الدكتوره ولاء  لم تقم باي اجراء للمريضه وتم تحويلنا على الدكتوره مروى حسني .</t>
  </si>
  <si>
    <t>After cleaning the wound the previous day, we went to the emergency department the following day. Dr. Walaa Awad, of Sudanese nationality, was present in the emergency room for my wife. Her treatment was very bad, and she did not clean the wound. After a long wait, she asked us to have a new examination done by Dr. Marwa in the maternity department. We did so, and the examination fee was taken, as Dr. Walaa did not perform any procedure for the patient. We were then referred to Dr. Marwa Hosni.</t>
  </si>
  <si>
    <t xml:space="preserve">بعد عملية الولادة القيصيرية قامت الدكتورة دعاء بعمل خروج لزوجتي من التنويم علما ان زوجتي اشتكت لها من الام في مكان الجرح وتم اخبارنا من قبل الدكتوره انه لايوجد مشكلة وكتبت لها خروج .. وبعد الخروج تبين ان الجرح ملتهب ويخرج صديد وسوائل مما ادى الى التهاب شديد وفتح في الجرح، وعند مراجعتنا للمستشفى ذكرو لنا ان الدكتورة دعاء في اجازة حيث تم حجز لدى الدكتورة دعد وقامت بتنظيف الجرح وطلبت منا العودة في اليوم التالي . </t>
  </si>
  <si>
    <t>After the cesarean section, Dr. Duaa discharged my wife from the hospital, even though my wife complained to her about pain at the wound site. The doctor told us that there was no problem and wrote her a discharge note. After the discharge, it became clear that the wound was inflamed and oozing pus and fluids, which led to severe inflammation and an opening in the wound. When we went back to the hospital, they told us that Dr. Duaa was on leave, so we booked an appointment with Dr. Daad, who cleaned the wound and asked us to come back the next day.</t>
  </si>
  <si>
    <t xml:space="preserve">تم دخول ابني للمستشفى لارتفاع في درجة الحراره وتم طلب التنويم للطفل وتم حضور الدكتوره اكرام لتشخيص الطفل وطلبت بعمل MRI وتم الانتظار لمده طويله  بدون عمل اي اجراء للطفل وعند الذهاب لعمل MRI تم اخبارنا من قبل القسم لا يمكن عمل الاجراء المطلوب لارتفاع درجة حرارة الطفل لم يكن هناك متابعه لحالة الطفل والتاكد من حالته قبل طلب اي اجراء من قبل الطبيب المعالج حيث تم الرجوع للتنويم والبقاء لوقت اطول علما ان الطفل لا يحتمل كل هذا الوقت . </t>
  </si>
  <si>
    <t>My son was admitted to the hospital due to a high fever. The child was admitted, and Dr. Ikram came to diagnose the child and requested an MRI. We waited for a long time without any procedure being performed on the child. When we went to get the MRI, we were told by the department that the required procedure could not be performed due to the child's high fever. There was no follow-up on the child's condition and confirmation of his condition before the treating doctor requested any procedure. We were returned to the hospital and stayed for a longer time, knowing that the child could not endure all this time.</t>
  </si>
  <si>
    <t>تم ادخل اطفالي رند وبسام قسم الطوارئ وتم ذهاب احد الطفلين لدورة المياه وعند الرجوع وجد مريض اخر على السرير تم التوجه للمدير المناوب واخباره بما حدث فقال لم يكن عليه الذهاب لدورة المياه ومن المفترض ان الطفل قام باخبار الممرضه قبل ذهابه وتم التحدث معه بشأن المغذي ان الممرضه قامت بطلب المتابعه من ولدي للمغذي لدى اخته واغلاقه في حين انتهاء النصف تم الرد علي من قبل المدير المناوب بطريقة غيرلائقه ومهنيه نعم المريض لدينا يتابع حالته بنفسه، علما ان المرضى المقصودين اطفال بعمر 7 و 12 سنه .</t>
  </si>
  <si>
    <t>My children, Rand and Bassam, were admitted to the emergency department. One of the children went to the bathroom, and upon returning, he found another patient on the bed. He went to the on-duty manager and told him what happened. He said that he did not have to go to the bathroom, and that the child should have informed the nurse before going. He was also told about the IV drip. The nurse asked my son to follow up on the IV with his sister and to close it when half of it was finished. The on-duty manager responded to me in an inappropriate and unprofessional manner. Yes, the patient in our department follows up on his condition himself, knowing that the patients in question are children aged 7 and 12 years.</t>
  </si>
  <si>
    <t xml:space="preserve">تم دخول طفلي وتم حضور الطبيبه اكرام وتشخيص الطفل حيث طلبت عمل اجراء التصوير بالرنين المغناطيسي لليوم التالي وتم اعطاءه مخفض للحراره قبل عمل التصوير بالرنين وعند الدخول لعمل الاجراء تم اخبارنا بعدم عمل لذلك لارتفاع درجة الحراره لدى الطفل وعند الرجوع لقسم التنويم تم قياس درجة الحراره وكانت مستقره لم يتم توضيح الاسباب من قبل الطبيبه المعالجه لقسم التخدير دعاء  وتم الرجوع لقسم التنويم والانتظار لوقت اطول بدون توضيح الاسباب علما ان حالة طفلي لا تحتمل ذلك </t>
  </si>
  <si>
    <t>My child was admitted, and Dr. Ikram examined him. She ordered an MRI for the following day and gave him a fever reducer before the scan. However, when we went in for the procedure, we were told it couldn't be done because my child had a high fever. Upon returning to the inpatient ward, his temperature was checked and found to be stable. The anesthesiologist, Dr. Duaa, didn't explain why. We went back to the inpatient ward and waited even longer without any explanation, even though my child's condition couldn't tolerate it.</t>
  </si>
  <si>
    <t xml:space="preserve">On 19 NOV 2022 the nurse came to the room and she took the blood sample.  after two minutes she returned the blood  inside his body . when I asked her she said it is extra blood I don’t want to throw it. </t>
  </si>
  <si>
    <t>في 19 نوفمبر 2022، دخلت الممرضة إلى الغرفة وأخذت عينة دم. بعد دقيقتين، أعادت الدم إلى جسمه. عندما سألتها، قالت إنه دم زائد ولا أريد التخلص منه.</t>
  </si>
  <si>
    <t xml:space="preserve">تم  كتابة وصفة طبيه مقيدة من قبل الطبيب المعالج حيث ان  المريض يحتاج الى الدواء بشكل متكرر ولكن تم افادة المريض من قبل  الصيدلية بانه يتم صرف الدواء مرة واحدة بالسنه . </t>
  </si>
  <si>
    <t>A restricted prescription was written by the treating physician as the patient needs the medication frequently, but the patient was informed by the pharmacy that the medication is dispensed once a year.</t>
  </si>
  <si>
    <t>I wasn't informed about leaving until 11 PM. At noon I asked them and they said leaving was tomorrow at noon.</t>
  </si>
  <si>
    <t>بتاريخ 20 نوفمبر2022م تم الحضور بابنتي الى قسم الطوارئ حيث تم الفحص عليها من قبل الطبيبة مارفا سلوم حيث تم تشخيص ابنتي بانها تعاني من التهاب فايروسي ولكن تم صرف ادوية مضاد بجرعه عالية لابنتي لاتناسب عمرها بالاضافة الى تم طلب تنوميها ولكن لم يتم الموافقة عليه لعدم كتابة تقرير واضح عن ابنتي مما ادى الى نقلها الى مستشفى اخر .</t>
  </si>
  <si>
    <t xml:space="preserve">On 25NOV 2022/ at 3:00pm, I request my baby from the nursery. after 15 minutes  I called them again to take the baby because he was crying  but she said  to me “you are manipulate and we will not give you the baby again when you are request him “!  . </t>
  </si>
  <si>
    <t xml:space="preserve">تم دفع كشفية للزيارة الاولى  حيث تم مراجعتي للمرة الاولى وتم رفض دخولي للمراجعة الثانيه وتم ابلاغي بوجوب الدفع مرة اخرى . </t>
  </si>
  <si>
    <t>I paid a fee for the first visit, where I was examined for the first time, and my entry for the second examination was refused, and I was informed that I had to pay again.</t>
  </si>
  <si>
    <t xml:space="preserve">تم الحضور لدى الدكتوره ماجده وتم اخبارنا من قبلها ان حالة زوجتي ليس لديها ويجب التوجه لعيادات الجلديه ولكن تم حفظ الكشفيه من قبل الطبيبه المعالجه حيث لم اتمكن من استرجاع المبلغ علما انها لم تقوم باي اجراء تم التوجيه فقط لعبادات اخرى . </t>
  </si>
  <si>
    <t>We went to Dr. Majda and she told us that my wife’s condition was not within her scope and that we should go to dermatology clinics. However, the doctor kept the consultation fee and I was unable to get a refund, noting that she did not perform any procedure and was only directed to other religious duties.</t>
  </si>
  <si>
    <t xml:space="preserve">تم دفع مبلغ الكشفيه الساعة 2 وربع وبعد الانتظار نصف ساعه  تم الرجوع لاستقبال العياده وتم السؤال عن الدكتور فهد الدوسري لعدم وجود احد داخل العياده والباب مغلق يتم اخباري من قبل الموظفة بانها لم تعلم بانتهاء عيادة الدكتوروقت قص الفاتوره علما انه تم سوالها وقت الوصول . </t>
  </si>
  <si>
    <t>The consultation fee was paid at 2:15, and after waiting for half an hour, I returned to the clinic reception and asked about Dr. Fahd Al-Dossari because there was no one inside the clinic and the door was closed. The employee told me that she did not know that the doctor’s clinic had ended when she cut the bill, even though she had been asked upon arrival.</t>
  </si>
  <si>
    <t xml:space="preserve">تم طلب خروجي في وقت المساء الساعه 10 يوم الجمعه حيث تم ابلاغي مسبقا بان الخروج سيكون في يوم السبت . </t>
  </si>
  <si>
    <t>I was asked to leave at 10 pm on Friday, even though I had been informed beforehand that the departure would be on Saturday.</t>
  </si>
  <si>
    <t xml:space="preserve">تم الحضور بتاريخ 26 نوفمبر 2022م الى المختبر لعمل التحاليل وتم توجهي الى غرفة رقم 3 حيث ان الموظفة ( سودانية الجنسية )  استمرت بالتحدث عبر الجوال منذ الدخول عليها  حتى خروجي ، وتم سحب العينه وتسببت لي بتورم في اليد مكان سحب العينه وتم ابلاغ موظف الاستقبال بما حدث وتم مجادلتي من قبلها عند الاستقبال . </t>
  </si>
  <si>
    <t>On November 26, 2022, I went to the laboratory to have the tests done and I went to room number 3 where the employee (of Sudanese nationality) kept talking on her mobile phone from the time I entered until I left. The sample was taken and it caused me swelling in the hand where the sample was taken. I informed the receptionist about what happened and she argued with me at the reception.</t>
  </si>
  <si>
    <t>بتاريخ 24 نوفمبر 2022م  تم حجز موعد عند الدكتور لمشكلة صحيه لدي وعند الحضور للعيادة وعند ابلاغه بالاعراض تم ابلاغي من قبله بان مشكلتي ليست لدي يجب الذهاب الى طبيب اخر  حيث تم التعامل معي من قبله بطريقة غير لائقه ويقوم باسكاتي حين التحدث اليه.</t>
  </si>
  <si>
    <t>On November 24, 2022, I booked an appointment with the doctor for a health problem I had. When I arrived at the clinic and informed him of the symptoms, he told me that I did not have the problem and that I should go to another doctor. He treated me inappropriately and silenced me when I spoke to him.</t>
  </si>
  <si>
    <t xml:space="preserve">On 29 NOV 2022,  I used my phone outside the ICU room, after that the nurse Muataz was angry and spoke to me with loud voice to tell me that I should not use the phone , I respect the hospital policy but his way was not nice when he spooking to me . </t>
  </si>
  <si>
    <t>في 29 نوفمبر 2022، استخدمت هاتفي خارج غرفة العناية المركزة، وبعد ذلك غضب الممرض معتز وتحدث معي بصوت عالٍ ليخبرني أنه لا يجب علي استخدام الهاتف، أنا أحترم سياسة المستشفى ولكن أسلوبه لم يكن لطيفًا عندما تحدث معي.</t>
  </si>
  <si>
    <t xml:space="preserve">حجزت موعد عند الدكتورة ايمان جلدية، وكان العلاج يستدعي عمل تحليل قبله. و لان التحليل يجب ان يكون اثناء صيام، جئت يوم اخر بعد اخذ اذن من عملي لعمل التحليل. و اليوم كان مراجعة عند الدكتورة نسيبة ليتم صرف العلاج، و عند المراجعة سألتني ما نوع مانع الحمل الذي استخدمه مع العلم ان الدكتورة ايمان لم تقوم بالتاكد قبل اتخاذ الاجراءات علما لو كان لدي علم في اول زياره لم اقوم باخذ موعدين زياره ولم يتم حضوري للمستشفى ولم يتم دفع لعمل التحاليل لم اكن بحاجه اليها. </t>
  </si>
  <si>
    <t>My son has a sensitive and allergic skin and the nurse must keep the room clean, but the nurse in the evening shift does not change the gloves as she wears the same gloves all the time. also does not clean and change the bedspread, leaving dirt and blood on the bed.</t>
  </si>
  <si>
    <t xml:space="preserve">تم الحضور على الموعد الساعه 12:30 وتم اخباري من قبل الممرضه ان الدكتوره لديها حاله ولاده حيث انها طلبت مني الانتظارلحين عودة الطبيبه وتم الانتظار وعند الساعه 1:30 تم حضور الدكتوره للعياده حيث قامت باخذ اغراضها والخروج من امام المرضى ولم يتم توضيح الاسباب او اخبارنا من قبل ليتم الذهاب . </t>
  </si>
  <si>
    <t>I arrived at the appointment at 12:30 and was informed by the nurse that the doctor had a delivery case, as she asked me to wait until the doctor returned. I waited, and at 1:30 the doctor arrived at the clinic, where she took her belongings and left in front of the patients without explaining the reasons or informing us beforehand so that we could leave.</t>
  </si>
  <si>
    <t xml:space="preserve">تم التعامل معي بطريقة غير مهنيه من قبل الدكتوره نهال حيث تم دفع فاتوره لعمل الاجراء وبعد الانتظار الطويل تم خروجها واخبارنا من قبلها لا يمكن عمل الاجراء الان علما انه تم التحدث معها من قبل المدير المناوب ايضا فيما يخص حضوري من منطقة بعيده وعدم استطاعتي بالحضور في اقرب وقت ولم يكن هناك تجاوب من قبل الطبيبه وتم الرفض من بدون ذكر الاسباب . </t>
  </si>
  <si>
    <t>I was treated unprofessionally by Dr. Nihal. I paid a bill for the procedure, and after a long wait, she came out and told us that the procedure could not be done now. Note that the duty manager also spoke to her about my coming from a distant area and my inability to come as soon as possible, but there was no response from the doctor, and she refused without stating the reasons.</t>
  </si>
  <si>
    <t xml:space="preserve">تم عمل تحليل لطفلي بدون ابلاغي وعندما تم التحدث من قبل زوجي للطبيبه المعالجه يتم اخباره من قبلها تم نسيان ابلاغنا قبل عمل التحاليل ,وعند الخروج  قام الممرض بترك ابرة المغذي بيد الطفل وعند السوال يتم اخباري تم تركها لحين الحضور غدا . </t>
  </si>
  <si>
    <t>My child had a test done without my knowledge, and when my husband spoke to the treating doctor, she told him that we had forgotten to be informed before the tests were done. Upon leaving, the nurse left the IV needle in the child's hand, and when I asked, I was told that it was left until I came tomorrow.</t>
  </si>
  <si>
    <t xml:space="preserve">on 1 DEC 2022 I went to the clinic 20 to do ( EAR PEIRCING) for my baby and I was waiting for 40 minutes after that the nurses told me she can not do it today . </t>
  </si>
  <si>
    <t>في 1 ديسمبر 2022 ذهبت إلى العيادة لإجراء عملية ثقب الأذن لطفلي، وانتظرت لمدة 40 دقيقة، وبعد ذلك أخبرتني الممرضات أنها لا تستطيع القيام بذلك اليوم.</t>
  </si>
  <si>
    <t xml:space="preserve">بتاريخ 19 اكتوبر 2022م تم حضوري للمستشفى لدى الطبيبة شيماء وكنت اعاني من صداع  وانا حامل بالشهر الثامن تم تحويلي الى الطبيب معتز من قبل الطبيبة وتم طلب تنويم لي ولكن تحت اسم الدكتور معتز بعد ذلك تم رفض موافقة عملية الولادة من قبل التامين بسبب التنويم تحت اسم الطبيب معتز سابقا ولمن يتم تنزيل طلب التنويم الاول تحت اسم الطبيبة شيماء . </t>
  </si>
  <si>
    <t>On October 19, 2022, I went to the hospital to see Dr. Shaimaa. I was suffering from a headache and I was eight months pregnant. I was referred to Dr. Moataz by the doctor and a request was made for me to be admitted, but under the name of Dr. Moataz. After that, the insurance refused to approve the delivery because of the admission under the name of Dr. Moataz previously, and the first admission request was submitted under the name of Dr. Shaimaa.</t>
  </si>
  <si>
    <t xml:space="preserve">تم حضوري الى الطبيبة فتاه بتاريخ 4 ديسمبر 2022م  عند دخولي للعيادة تم خروجها لوجود حالة ولادة لديها وتم انتظاري ما يقارب الساعه وعند عودتها تحدثت معي بصوت عالي واسلوب منفعل اثناء تقديم الخدمه لي والتذمر من مريضه الولاده السابقه بعد ذلك تم طلب سكليف نظرا لوضعي الصحي تم الانفعال علي مرة اخرى . </t>
  </si>
  <si>
    <t>I went to the female doctor on December 4, 2022. When I entered the clinic, she had left because she had a delivery case. I waited for about an hour. When she returned, she spoke to me in a loud voice and an agitated manner while providing me with service and complaining about the previous delivery patient. After that, I was asked to take a sledgehammer due to my health condition. She became agitated with me again.</t>
  </si>
  <si>
    <t xml:space="preserve">قمت بمراجعة مكتب الموافقات يوم الخميس الموافق ١-١٢-٢٢٠٢٢ لمتابعة طلب لشركة التأمين فأخبروني أن شركة التأمين تطلب بعض التقارير من الدكتور محمد المناصير وقامو بطباعة المتطلبات لي حتي أذهب بها اليه حتي يقوم بتزويدي بها لرفعها الي شركة التأمين فقال لي الدكتور انها يجب رفعها عن طريق السيستم وليس ورقيا فرجعت الي مكتب الموافقات وقامو برفع الطلب عن طريق السيستم حتي يصل الى الدكتور وقامت موظفة الموافقات بالاتصال بالدكتور للتأكيد عليه بأنه تم الرفع والرجاء الرد علي المطلوب من تقارير وانتظرت أنا لمدة ٣٠ دقيقة وأعود الي موظفة الموافقات للتشييك فوجدت أن الدكتور لم يقم بالرد فطلبت مني النزول له حتي يقوم بالرد فتوجهت له وتفأجات بأن الدكتور قد غادر المستشفي ولم يقم بالرد واضافة المعلومات حيث استعدى حضوري لليوم التالي والتوجه لقسم علاقات المرضى للتواصل مع الدكتور والتذكير في اضافة ما طلب من شركة التامين  </t>
  </si>
  <si>
    <t>On Thursday, December 1, 2022, I visited the approvals office to follow up on a request from my insurance company. They informed me that the insurance company required certain reports from Dr. Mohammed Al-Manasir and printed the required documents for me to take to him so he could provide them to me for submission to the insurance company. The doctor told me that the reports should be submitted electronically, not on paper. I returned to the approvals office, and they submitted the request electronically to the doctor. The approvals officer then contacted the doctor to confirm that the request had been submitted and to request a response regarding the required reports. I waited for 30 minutes and returned to the approvals officer to check, but the doctor had not responded. She asked me to go to him so he could reply. I went to him, only to find that he had left the hospital without responding or providing the necessary information. I was told to come back the next day and go to the patient relations department to contact the doctor and remind him to add the information requested by the insurance company.</t>
  </si>
  <si>
    <t xml:space="preserve">لم يتم اعطاء ذوي المريض تقرير طبي عن حالة المريض  </t>
  </si>
  <si>
    <t>The patient's family was not given a medical report on the patient's condition.</t>
  </si>
  <si>
    <t xml:space="preserve">ON 2 DES 2022, my son was admitted in ROOM 3170. The nurses was delay and they didn’t responded when I called them until I went to the reception and called them. The nurse was tough when she gave my son the medication in the cannula. </t>
  </si>
  <si>
    <t>في ٢ ديسمبر ٢٠٢٢، تم إدخال ابني إلى المستشفى في الغرفة ٣١٧٠. تأخرت الممرضات ولم يستجبن لاتصالي بهن إلا بعد أن ذهبت إلى الاستقبال واتصلت بهن. كانت الممرضة قاسية عندما أعطت ابني الدواء عبر القسطرة.</t>
  </si>
  <si>
    <t>الوالد منوم في العناية المتوسطه والوالد مقعد ولا يقدر يحرك اطرافه طلبت من الممرضات الاهتمام فيه بحيث
انهم يعدلون يده في كل وقت عشان ما يجيها شي في 26 نوفمبر طلبت اشعه ليد الوالد لانه كان يشتكي من الم ف
اليد وانا جيت وشفتها اليد منتفخه وتالمه وعملو الاشعه مشينا الموضوع هذا بعدها ب اسبوع جيت وكلمتهم
بخصوص جهاز التنفس ان يحركونه بين فتره وفتره لان الولد مايقدر يحركه وكل يوم اجي انبهمم وكاني ماتكلمت
اخر شي اسالك اذن الوالد بجروح عميقه ولما كلمتهم وطلبت كريم وقطن اكتشتفت ان الكريم مصروف له من اول
بس ما يحطون له جيت وكلمت الدكتور الموجود بقسم العنايه وعلمته ب الموضوع كامل رد علي قال اول شي
حمدالله على سلامة الوالد والوالد طلع من الموت يعني انتي جايه على هذا الجرح باذنه مافهمت يعني المفروض ان
الوالد تنكسر يده وتنجرح اذنه وعادي نسكت عشان خاطر انه طلع من الموت ؟؟؟</t>
  </si>
  <si>
    <t>My father is in the intermediate care unit. He's bedridden and can't move his limbs. I asked the nurses to take care of him, specifically to adjust his hand constantly to prevent injury. On November 26th, I requested an X-ray of his hand because he was complaining of pain. I saw it was swollen and painful, and they took the X-ray. We let that go. A week later, I spoke to them about the ventilator, asking them to adjust it periodically since my son can't move it. I come every day to remind them, but it's like I haven't said anything. Finally, I have a question: my father has deep cuts on his ear. When I contacted them and asked for cream and cotton, I discovered the cream had already been prescribed, but they weren't applying it. I spoke to the doctor in the ICU and explained everything. He replied, "First of all, thank God your father is safe. He's out of the woods." So, you're only concerned about this ear wound? I don't understand. Are we supposed to ignore it just because he's out of the woods? Should his hand be broken and his ear injured?</t>
  </si>
  <si>
    <t>مع الاسف لايوجد التزام بالموعيد حيث ان موعدنا الساعه ثلاثه وعشر دقائق عصرا وتم ادخال اكثر من ثلاثة
مرضى قبلنا وعند السؤال لماذا رد الطبيب بحضور الممرضه انتظر او الغ الكشفيه</t>
  </si>
  <si>
    <t>Unfortunately, there is no adherence to appointment times. Our appointment was at 3:10 PM, and more than three patients were seen before us. When I asked why, the doctor, in the presence of the nurse, told me to wait or cancel the appointment.</t>
  </si>
  <si>
    <t xml:space="preserve">تم حضوري قبل الموعد وعند الانتظار لحين موعدي تم النداء على مراجع قبلي في قائمة الانتظار وعند السوال يتم الرد بطريقة غير مهنيه ولم يتم توضيح الاسباب حيث تم الدخول لعيادة الدكتور الساعه 2 ظهرا علما ان موعدي الساعه 12:45 . </t>
  </si>
  <si>
    <t>I arrived before my appointment, and while waiting for my appointment, a patient who was ahead of me on the waiting list was called. When I asked, I received an unprofessional response, and the reasons were not explained. I entered the doctor's clinic at 2 pm, even though my appointment was at 12:45 pm.</t>
  </si>
  <si>
    <t xml:space="preserve">عدم حضور المعالجة معي في وقت الجلسه من قبل اخصائية العلاج الطبيعي ، حيث تم رفع الصوت علي من قبل الموظفه وعدم إعطائي ما استحقه من عناية كمريض وقت الجلسات . </t>
  </si>
  <si>
    <t>The physical therapist did not attend to me during the session, and the employee raised her voice at me and did not give me the care I deserve as a patient during the sessions.</t>
  </si>
  <si>
    <t xml:space="preserve">تم الحضور لعيادة الدكتور قعقع لتشخيص ابنتي وعند الدخول للعياده وقام الدكتور بالنظر للجهاز ومن ثم تم اخباري بالتوجه للدكتوره مدى في قسم الاشعه ولم يتم القيام باي اجراء من معاينة والنظر واخذ العلامات الحيويه من قبل الطبيب قعقع فقط تم توجيهي لطبيب اخر حيث تم رفض استرجاع مبلغ الكشفيه من قبل المدير المناوب وتم اخباري بدفع كشفيه اخرى لدى الطبيبه مدى والانتظار . </t>
  </si>
  <si>
    <t>I went to Dr. Qaqa’s clinic to diagnose my daughter. Upon entering the clinic, the doctor looked at the device and then told me to go to Dr. Mada in the radiology department. No examination, look, or taking vital signs was done by Dr. Qaqa. I was only directed to another doctor, and the duty manager refused to refund the consultation fee. I was told to pay another consultation fee to Dr. Mada and wait.</t>
  </si>
  <si>
    <t xml:space="preserve">اشتكي من عدة امراض حلدية مختلفه في الشكل والتاريخ ولكن الدكتوره قامت بتشخيص واحد ومن الممكن ان تكون لسعه يوجد اصابات قديمه منذ شهور واصابات جديده لا يوجد توضيح كافي من قبل الدكتوره علما ان ظهور الاصابات الجدليه مستمر. </t>
  </si>
  <si>
    <t>I complain of several skin diseases that are different in form and date, but the doctor made one diagnosis, and it is possible that it is a sting. There are old injuries from months ago and new injuries. There is no sufficient explanation from the doctor, noting that the appearance of skin injuries is continuous.</t>
  </si>
  <si>
    <t xml:space="preserve">تم طلب  تحاليل للطفل وتم رفع الموافقة على التحاليل لشركة التأمين وافادت شركة التأمين ان التحاليل ضمن بكج الموافقة السابقه للولادة  مما ادى لطلب مبلغ التحاليل كاش من المستفيدة وتم دفع مبلغ التحاليل وعند التواصل مع التأمين تبين انه تم الموافقة على التحاليل ضمن بكج الولادة . </t>
  </si>
  <si>
    <t>Tests were requested for the child, and approval for the tests was submitted to the insurance company. The insurance company stated that the tests were included in the prenatal approval package, which led to a request for the amount of the tests in cash from the beneficiary. The amount of the tests was paid, and upon contacting the insurance, it became clear that the tests had been approved as part of the maternity package.</t>
  </si>
  <si>
    <t xml:space="preserve">بتاريخ 16-7-2022م عند زيارتي الى عيادة العيون ، تم رفع طلب لاجراءات العين وتم الخصم من الحد الائتماني للنظارات بقيمة 500 ريال . </t>
  </si>
  <si>
    <t>On 16-7-2022 AD, when I visited the eye clinic, a request was submitted for eye procedures and 500 riyals were deducted from the credit limit for glasses.</t>
  </si>
  <si>
    <t xml:space="preserve">بتاريخ 26 نوفمبر2022م تم حضوري الى قسم الطوارئ اعاني من نزيف وتم طلب عمل اشعة سونار عند اخصائي الأشعة احمد وبعد رؤيته للأشعة قال   اول مره اشوف ورم بهذا الحجم وهل هذا ورم ليفي او شي ثاني  وبعدها سألته هل حالتي خطيرة ؟ قال  لازم تشوفين مين يقدر يشيله يبيله دكتور شاطر  بطريقة ترهيب حيث ادى ذلك الى قلقي الشديد وخوفي ولم يكن الاخصائي متعاون ومطمئن عن حالتي .  </t>
  </si>
  <si>
    <t>On November 26, 2022, I came to the emergency department suffering from bleeding. An ultrasound scan was requested with radiologist Ahmed. After seeing the scan, he said, "This is the first time I've seen a tumor of this size. Is this a fibroid tumor or something else?" Then I asked him, "Is my condition serious?" He said, "You need to see who can remove it. It needs a skilled doctor." This was done in a threatening manner, which caused me great anxiety and fear. The specialist was not cooperative or reassuring about my condition.</t>
  </si>
  <si>
    <t xml:space="preserve"> تم التعامل معي من قبل موظف المختبر بطريقة غير مهنيه حيث تم تخويفي اثناء سحب الدم وعند سحب الدم تحركت الابره وتم جرحي وقمت برفع صوتي لمى تسبب فيه من الم لي قام الموظف برفع صوته علي والسخريه مني حيث كان هناك موظفه اخرى اثناء الحدث .</t>
  </si>
  <si>
    <t>I was treated unprofessionally by the lab employee, who intimidated me during the blood draw. When the blood was drawn, the needle moved and I was injured. I raised my voice because of the pain it caused me. The employee raised his voice at me and mocked me, as there was another employee present during the incident.</t>
  </si>
  <si>
    <t xml:space="preserve">تم الحضور لعيادة الدكتوره على الموعد ولم يتم حضور الطبيبه المعالجه </t>
  </si>
  <si>
    <t>I arrived at the doctor's clinic for my appointment, but the doctor did not show up.</t>
  </si>
  <si>
    <t>I had surgery on my right shoulder on October 23rd. And I visited the doctor on November 3, and he asked for another surgery. On the 19th of November, I visited the doctor, as he requested, and he asked me to do physical therapy, and to wait for the results if he needed surgery or not. There is no explanation from the reasons by the doctor.</t>
  </si>
  <si>
    <t>أجريتُ عملية جراحية في كتفي الأيمن في 23 أكتوبر. وزرتُ الطبيب في 3 نوفمبر، فطلب مني إجراء عملية أخرى. وفي 19 نوفمبر، زرتُ الطبيب مرة أخرى بناءً على طلبه، فنصحني بالخضوع للعلاج الطبيعي، وانتظار نتائج الفحوصات لتحديد ما إذا كنتُ بحاجة إلى عملية جراحية أم لا. ولم يُقدّم الطبيب أي تفسير للأسباب.</t>
  </si>
  <si>
    <t xml:space="preserve"> بتاريخ 8 ديسمبر 2022م تم التعامل من قبل موظفة الامن مع طفلي بطريقة سيئة وبرفع الصوت عليه مما ادى الى بكائه وذلك بسبب اخذه ماسك للوجه مرتين . 
</t>
  </si>
  <si>
    <t>On December 8, 2022, my child was treated badly by a security officer who raised her voice at him, causing him to cry, because he had been given a face mask twice.</t>
  </si>
  <si>
    <t>تم التواصل معي وتم تأجيل موعدي من قبل قسم المواعيد وعند الحضور لم يتم دخولي الا بعد انتظار طويل  .</t>
  </si>
  <si>
    <t>I was contacted and my appointment was postponed by the appointments department, and upon arrival I was not allowed to enter until after a long wait.</t>
  </si>
  <si>
    <t xml:space="preserve">بتاريخ 11 ديسمبر 2022م تم تاخير عمل تحاليل ضرورية و يجب عملها لوجود تهديد على حياة المريض على حد وصف الطبيبه المناوبه و
ذلك بسبب انتظاري للحضور وتوقيع ضمان الدفع علما بانه تم الدخول للتنويم بموافقة تامين شاملة  و ايضا لم يتم رفع طلب التحاليل للتامين بحجة ان موافقة التامين تتاخر .. </t>
  </si>
  <si>
    <t>On December 11, 2022, necessary tests were delayed due to a threat to the patient's life, according to the on-call doctor.
This was because I was waiting to arrive and sign the payment guarantee, even though I was admitted with comprehensive insurance coverage. Furthermore, the request for the tests was not submitted to the insurance company, allegedly due to delays in approval.</t>
  </si>
  <si>
    <t xml:space="preserve">تم التعامل معي بطريقة غير مهنيه من قبل الموظفه حيث تم توجيهي لقسم الموافقات في الدور الارضي وعند الرجوع لها مره اخرى والتوضيح لها تم التحدث معي بنفس الاسلوب وتم رفع الصوت وتوجيهي لموظف اخر لخدمتي . </t>
  </si>
  <si>
    <t>I was treated unprofessionally by the employee, who directed me to the approvals department on the ground floor. When I returned to her and explained, she spoke to me in the same manner, raised her voice, and directed me to another employee to serve me.</t>
  </si>
  <si>
    <t xml:space="preserve">حضرت قبل الموعد بساعة و نصف و انتظرت الى بعد موعدي وانا ارى المرضى يدخلون العيادة بأمر من الطبيب
دون مراعاة المواعيد و اغلبهم من باكستان لا اعلم هل الجنسية تتفوق على الموعد ؟! الامر الذي اساء استيائي و
اسيتياء بعض المرضى وقتها ، وقد تسبب ذلك الى تضييع موعدي الثاني مع طبيب الانف و الاذن و الحنجرة فخرجت
من المستشفى بلا فائدة بل واضاعة وقت سبق ان قدمت زرجتي شكوى و كان للاسف ان الطبيبة على حق رغم
تواجدي و معرفتي ان الطبيبة كانت مخطئة ولم يتم الاعتذار ( ولاو محاملة ) مما لا يزيدني تفاءلا للاسف من اي
شكوى فقط احببت الكتابة لكم ان رغبتم بإصلاح الخلل فالمواعيد و ضعت للانظباط واحترام الاخرين </t>
  </si>
  <si>
    <t>I arrived an hour and a half early and waited past my appointment time, watching patients enter the clinic at the doctor's behest, seemingly without regard for appointments. Most of them were from Pakistan; I don't know if nationality takes precedence over appointments! This upset me and some other patients at the time, and it caused me to miss my second appointment with the ENT specialist. I left the hospital with nothing to show for it, a complete waste of time. My wife had previously filed a complaint, and unfortunately, the doctor was found to be in the right, despite my presence and knowledge that she was wrong. There was no apology (not even a gesture of understanding), which sadly discourages me from filing any complaints. I simply wanted to write to you in case you wish to address this issue. Appointments are meant to promote discipline and respect for others.</t>
  </si>
  <si>
    <t xml:space="preserve"> استهتار الممرضات والضحك بسبب بكائي عند حقن الابر وتركيب الكانيولا !!</t>
  </si>
  <si>
    <t>The nurses were dismissive and laughed because I cried when they gave me injections and inserted a cannula!!</t>
  </si>
  <si>
    <t xml:space="preserve">بتاريخ 20 نوفمبر 2022م تم صرف لي جرعه كابرون وريدية مع مضاد من قبل الطبيبة هناء حيث ادت إلى جلطات في الرجل اليمنى وتم دخولي الى العناية المركزة. 
</t>
  </si>
  <si>
    <t>On November 20, 2022, I was given an intravenous dose of Capron with an antibiotic by Dr. Hanaa, which led to blood clots in my right leg, and I was admitted to the intensive care unit.</t>
  </si>
  <si>
    <t xml:space="preserve">تم التعامل مع الطفل وام الطفل وحالة الطبيب معصب و اسلوب استفزازي
</t>
  </si>
  <si>
    <t>The child, the child's mother, and the doctor were treated in a tense and provocative manner.</t>
  </si>
  <si>
    <t xml:space="preserve"> بتاريخ 12 ديسمبر 2022م تم توجهي الى قسم الطوارئ اعاني من تنمل باليد  وصعوبة بالتنفس ونوبة هلع وتم صرف الادوية لي واعطائي مغذي حيث تم طلبي لاجازة مرضية وتم رفض ذلك من قبل الطبيب .</t>
  </si>
  <si>
    <t>On December 12, 2022, I went to the emergency department suffering from tingling in my hand, difficulty breathing, and a panic attack. I was given medication and an IV drip. I was asked for sick leave, but it was refused by the doctor.</t>
  </si>
  <si>
    <t xml:space="preserve">تم رفض دخول المرافق لغرفة والده وتم افادته بأنه يجب عزله تجنباً للبكتريا والامراض . </t>
  </si>
  <si>
    <t>The attendant was refused entry to his father's room and was informed that he must be isolated to avoid bacteria and diseases.</t>
  </si>
  <si>
    <t>تم التأخر بالرد من قبل قسم الموافقات الطبيه علما بأن الشركه لم تتأخر بالرد ، برقم الموافقة الطبيه 52323503 و 55442792</t>
  </si>
  <si>
    <t>The response from the medical approvals department was delayed, although the company did not delay its response, using medical approval numbers 52323503 and 55442792.</t>
  </si>
  <si>
    <t xml:space="preserve">تم رفض علاج الوالد لعدم وجود تخصص الكبد في المستشفى وتم رفض اعطائي تقرير ليتم تحويله الى مستشفى اخر بالاضافة الى تم رفض اعطائي ارقام تواصل للاطباء </t>
  </si>
  <si>
    <t>My father was refused treatment because the hospital lacked a liver specialist, and I was also refused a referral report for another hospital, in addition to being denied contact information for the doctors.</t>
  </si>
  <si>
    <t xml:space="preserve">بتاريخ 4 ديسمبر 2022م تم حضور الوالدة الى عيادة العيون لإزالة شعره بالعين حيث تم عمل فحوصات لا حاجة لها وتم اخذ ما يقارب 3 الاف من الحد الائتماني للتأمين . </t>
  </si>
  <si>
    <t>On December 4, 2022, my mother went to the eye clinic to have a hair removed from her eye, where unnecessary tests were performed and approximately 3,000 was taken from the insurance credit limit.</t>
  </si>
  <si>
    <t xml:space="preserve"> بتاريخ 12ديسمبر 2022م كان لدى ابنتي موعد مع الطبيب  محمد سمير حيث كنت في قائمة الانتظار وعند سوالي للطبيب عن دوري في الدخول كان التعامل منهوالرد  بتعالي وفوقية بالاضافة عدم وجود نظام بالعيادة. </t>
  </si>
  <si>
    <t>On December 12, 2022, my daughter had an appointment with Dr. Mohamed Samir. I was on the waiting list, and when I asked the doctor about my turn to enter, he treated me with arrogance and condescension, in addition to the lack of a system in the clinic.</t>
  </si>
  <si>
    <t xml:space="preserve"> دخلت على الدكتوره لحالة طارئة اشتكي من الم بالظهر واسفل البطن مع وجود دم اساءت الظن فيني بان مراجعتي من اجل اخذ اجازة مرضيه لانها خاطبت الممرضة بالانجليزيه تسالها ان تتاكد من السستم اذا  قد حضرت المرة السابقة لاخذ اجازة مرضيه فقلت لها دكتوره  انا لم احضر من اجل الاجازه المرضية  بل حضرت لوجود مشكلة لدي   ، حيث كان التعامل غير لائق . </t>
  </si>
  <si>
    <t>I went to the doctor for an emergency, complaining of back and lower abdominal pain with blood. She misunderstood me, thinking I was there to get sick leave, because she spoke to the nurse in English, asking her to check the system if I had come in the previous time to get sick leave. I told her, "Doctor, I didn't come for sick leave, but I came because I have a problem." The treatment was inappropriate.</t>
  </si>
  <si>
    <t xml:space="preserve">بتاريخ 12 ديسمبر 2022م تم زيارة عيادة الطبيب احمد لم يكن  تعامل الطبيب باحترافية ولائقة وعدم اعطاء اي راي طبي واضح حيث ان زوجي كان يريد ان يسال الدكتور سوأل مهم جدا عند الخروج من العيادة و رفض الدكتور الاجابة او حتى سماع السوأل و بطريقة فظة جدا قال انه لن يجاوب على السوال بحجة ان وقتنا انتهى وعند استفسارنا ايضا عن عملية جراحية رفض اعطائنا اي جواب او رأي بحجة انه يجب ان نأتي مرة اخرى لانه على حسب كلامه انتهى الوقت الخاص بنا. </t>
  </si>
  <si>
    <t>On December 12, 2022, we visited Dr. Ahmed's clinic. The doctor's behavior was unprofessional and inappropriate, and he did not give any clear medical opinion. My husband wanted to ask the doctor a very important question when leaving the clinic, but the doctor refused to answer or even listen to the question. In a very rude manner, he said that he would not answer the question, claiming that our time was up. When we also inquired about a surgical procedure, he refused to give us any answer or opinion, claiming that we should come again because, according to him, our time was up.</t>
  </si>
  <si>
    <t xml:space="preserve">بتاريخ 13 ديسمبر2022م  تم دخولي على د.عزت -انتظار- حيث ان الطبيب المعالج لي في اجازه واحتاج الى ورقه لاعادة صرف الدواء المقيد. بعد دخولي عليه كان مستاء مني جداً ويؤنبني اني حضرت بدون موعد ولديه زحمه واني تسببت باستياء باقي المرضى ، بالاضافة الى  حينما سالني ان ما كنت احتاج دواء اخر قلت لا اعرف فقال لي   ما تحتاجين للقلق والاكتئاب؟   وكرر علي هذه الاسئله كثيرا ، اجبته ان يرى هو ان كانت تكفي او لا. فانا لست من يحدد ان ما كان تكفيني ولست انا من يحدد ان كنت احتاج ادويه اخرى مع العلم  لم يشخصني ولم يسمع مني شيء فقط قلت اني اريد اعادة صرف وسالني ان كنت اريد ادويه اخرى. </t>
  </si>
  <si>
    <t>On December 13, 2022, I went to see Dr. Ezzat – on the waiting list – as my regular doctor was on leave and I needed a prescription to refill my restricted medication. After I went in, he was very upset with me and reprimanded me for coming without an appointment, saying he was busy and that I had upset the other patients. Furthermore, when he asked if I needed any other medication, I said I didn't know. He then asked me what I needed for anxiety and depression, repeating these questions several times. I told him to see if what I was already taking was enough. I explained that it wasn't up to me to decide if what I was taking was sufficient or if I needed other medications. He hadn't even diagnosed me or listened to me; I simply said I wanted a refill, and he asked if I needed any other medications.</t>
  </si>
  <si>
    <t>8:33 ppm</t>
  </si>
  <si>
    <t xml:space="preserve">بتاريخ 14 ديسمبر2022م تم التعامل معي من قبل الطبيب كريم  بطريقة غير لائقة  بالاضافه انه لم يطلع ع السجل الطبي لي عن طريق الجهاز حيث تم ابلاغي ان هذاالشهر الاخير لاخذي  دواء الروكتان بدون اي فحص ولم  يسأل هل مازالت الحبوب تظهر واضاف لي جميع الكريمات رغم عدم حاجتي لها  حيث تم  صرف لي جرعه اعلى من الروكتان ولما سألته لماذا زاد الجرعه لم يتم التبرير لي . </t>
  </si>
  <si>
    <t>On December 14, 2022, I was treated inappropriately by Dr. Karim. He did not check my medical record through the device. I was informed that this was the last month for me to take Roaccutane without any examination, and he did not ask if the pimples were still appearing. He added all the creams to my prescription even though I did not need them. He prescribed a higher dose of Roaccutane, and when I asked him why he increased the dose, he did not justify it to me.</t>
  </si>
  <si>
    <t xml:space="preserve"> بتاريخ 13ديسمبر 2022م ، تم إصدار فاتورة للمختبر وأخبرني موظف الاستقبال حين الانتهاء من عينة البول أتوجه إلى أحد الاخصائيات لإعطائها العينات في وقت توجهي إليها تعاملت معي بأسلوب فض وتطلب مني الدفع أولاً أخبرتها بأن تم الدفع وتطلب مني الفاتوره  وبأسلوب سيء وكأني كاذبه بموضوع الفاتورة وتصد وهي تتحدث معي، تم سؤالها هل اعود للأستقبال لطباعة الفاتورة مره أخرى بسبب أن الفاتوره الأساسية ليست معي أو ماذا أفعل تقوم بالطلب مني الذهاب والدفع مع أنه تم إخبارها بأني قد فعلت مسبقاً وقد كان بأمكانها أخذ بياناتي والأطلاع على النظام والتأكد بأني قد دفعت بالأخير تدخلت زميلتها وأخذت مني العينات وتأكدت بأني بالفعل دفعت بكل سهولة. </t>
  </si>
  <si>
    <t>On December 13, 2022, an invoice was issued to the laboratory, and the receptionist told me that when the urine sample was finished, I should go to one of the specialists to give her the samples. When I went to her, she treated me rudely and asked me to pay first. I told her that I had already paid, and she asked me for the invoice in a bad manner, as if I was lying about the invoice, and she turned away while talking to me. I asked her if I should go back to reception to print the invoice again because I did not have the original invoice, or what I should do. She told me to go and pay even though I had told her that I had already done so, and she could have taken my data and checked the system and made sure that I had paid. In the end, her colleague intervened and took the samples from me and made sure that I had indeed paid with ease.</t>
  </si>
  <si>
    <t xml:space="preserve">on 14 DEC 2022, the nurse tried to put the cannula many time for my sister  and she was tough . when i asked her if she can do it or no she shouting and said   if you want to do it come and do it   then i asked another nurse to put the cannula for my sister . </t>
  </si>
  <si>
    <t>في 14 ديسمبر 2022، حاولت الممرضة إدخال القنية عدة مرات لأختي، لكنها كانت عنيدة. عندما سألتها إن كانت تستطيع فعل ذلك أم لا، صرخت وقالت: "إذا كنتِ تريدين فعل ذلك، تعالي وافعليه". عندها طلبت من ممرضة أخرى أن تُدخل القنية لأختي.</t>
  </si>
  <si>
    <t xml:space="preserve">بتاريخ 10 ديسمبر 2022م تم الحضور الى عيادة الطبيب يوسف حيث  لم يقوم الدكتور بالفحص علي  ابدًا وتم تشخص الالم بناء على تشخيص سابق . 
</t>
  </si>
  <si>
    <t>بتاريخ 10 ديسمبر 2022م تم حضوره إلى عيادة الطبيب يوسف حيث لم يقوم الدكتور بالفحص علي الأبد وتم تشخيص المبرمج على سابق .</t>
  </si>
  <si>
    <t xml:space="preserve"> بتاريخ 11 ديسمبر 2022م 1 -تم تحديد العملية الساعه 8 صباحا من قبل الدكتورة ولم تجري الا عند الساعة 3 مساءا  2 -لم تقم الطبيبه بطلب عمل 
 تحليل الحمل الا عند اجراء العملية مما تسبب في تاخير بالعملية  3-تم اخبارنا انها هي من ستقوم بالعملية وعند دخول غرفة العمليات يتم دخول دكتور وعند سؤالها لماذا حضر الدكتور تم اخبارنا من قبلها كنت اعتقد باني ابلغتك عن وجود الدكتور. </t>
  </si>
  <si>
    <t>On December 11, 2022: 1- The doctor scheduled the appointment for 8 AM, but it didn't take place until 3 PM. 2- She didn't undergo a pregnancy test until the procedure, which delayed the operation. 3- She was informed that she was a registered patient for the operation, and you entered the operating room. The doctor was there, and you asked her why he was there. She told us beforehand; I thought I had informed you about the doctor's presence.</t>
  </si>
  <si>
    <t xml:space="preserve">تم رفع الصوت والتعامل معي بطريقة غير مهنية من قبل الطبيب المعالج علما انه تم السوال والاستفسار فقط عن حالة المريضه لعدم قدرتها على المشي حيث تم دخولها للمستشفى بوجود ضيق بالتنفس والان المريضه لا يمكنها التحرك ولم يتم توضيح وشرح لحالتها من قبل الطبيب حيث ان هناك اختلاف بالتشخيص من قبل الاطباء ولا يوجد توضيح للحاله وماتم عمله من اجراءات لها  . 
</t>
  </si>
  <si>
    <t>The doctor raised his voice and treated me unprofessionally, even though I only asked about the patient's condition because she was unable to walk. She was admitted to the hospital with shortness of breath, and now she cannot move. The doctor did not clarify or explain her condition, as there is a difference in the diagnosis among the doctors, and there is no explanation of the condition or the procedures that were done for her.</t>
  </si>
  <si>
    <t xml:space="preserve">تم اعطاء زوجتي ابرة الظهر وهي لم تطلب ذلك حيث تم حضور الدكتوره بعد ذلك واخبارنا بان الرحم مفتوح 9 ونص ويجب الانتظار لحين ان يتم فتح الرحم 10 وبعد الانتظار تم اخباري بضرورة عمل عمليه قيصريه لنزول نبضات الطفل لا يوجد توضيح كافي من قبل الطبيبه المعالجه . </t>
  </si>
  <si>
    <t>My wife was given an epidural, which she did not request. The doctor came afterward and told us that the cervix was dilated 9.5 and we should wait until it was dilated 10. After waiting, I was told that a cesarean section was necessary because the baby's heartbeat had stopped. There was no sufficient explanation from the treating doctor.</t>
  </si>
  <si>
    <t xml:space="preserve">تم ابلاغ لمريض بضرورة بتر الاطراف المصابه حيث لم يتم توضيح حالة المريض من قبل الطبيب المعالج بطريقة كامله قبل وبعد العملية . </t>
  </si>
  <si>
    <t>The patient was informed of the necessity to amputate the affected limbs, as the patient's condition was not fully explained by the treating physician before and after the operation.</t>
  </si>
  <si>
    <t xml:space="preserve">تم حضوري لاستقبال الاشعه لعمل اشعه حيث تم اخذ بياناتي وطلب مني الانتظار ، لم يكن القسم مزدحم ولم يتم مناداة احد حيث تم سوالي للموظفة ملاك لاكثر من مرة عن وقت دخولي وتبلغني بالانتظار وكانت ملتهيه بهاتفها ، تم انتظاري ما يقارب 40 دقيقه حيث تم ابلاغي من قبل اخصائي الاشعه ان لم تصله اوراقي الا وقت مناداته لي ، بعد ابلاغ موظفه الاستقبال لماذا لم يتم اعطاء اوراقي لاخصائي الاشعه تم التحدث معي بطريقة غير لائقه قائلة لي ( تفاهم معاهم ، روح اشتكي اسمي ملاك ) !! </t>
  </si>
  <si>
    <t>I went to the radiology department to get an X-ray. My information was taken, and I was asked to wait. The department wasn't crowded, and no one was called. I asked the employee, Malak, more than once about my arrival time, and she told me to wait, but she was busy on her phone. I waited for about 40 minutes, and the radiologist informed me that my papers hadn't reached him until he called me. After I told the receptionist why my papers hadn't been given to the radiologist, she spoke to me inappropriately, saying, "Talk to them. Go complain. My name is Malak!"</t>
  </si>
  <si>
    <t xml:space="preserve">تم عمل تحليل لطفلي بدون ابلاغ  والد الطفل . </t>
  </si>
  <si>
    <t>My child was tested without informing the child's father.</t>
  </si>
  <si>
    <t xml:space="preserve">تم وضع ستكير الادويه بشكل خاطئ حيث تم اخبارنا بذلك من قبل الطبيب عند الرجوع له . </t>
  </si>
  <si>
    <t>The medication label was placed incorrectly, as we were informed of by the doctor when we consulted him.</t>
  </si>
  <si>
    <t xml:space="preserve"> لا يوجد أي تجاوب من قبل الدكتور حيث ان حالتي اصبحت سيئه اكثر بعد الخروج من العياده ولا يوجد اي نتيجه لزيارتي . </t>
  </si>
  <si>
    <t>There was no response from the doctor, as my condition worsened after leaving the clinic, and my visit yielded no results.</t>
  </si>
  <si>
    <t xml:space="preserve">تم الفحص علي من قبل الطبيب المعالج ولم يكن هناك اتخاذ لاحترازات السلامه حيث لم يرتدي القفاز اثناء الفحص داخل العياده . </t>
  </si>
  <si>
    <t>I was examined by the attending physician, and no safety precautions were taken as he did not wear gloves during the examination inside the clinic.</t>
  </si>
  <si>
    <t xml:space="preserve"> 11:29 AM</t>
  </si>
  <si>
    <t xml:space="preserve">بتاريخ 28 مايو 2022م تم دخولي الى قسم الطوارئ حيث طلب مني الطبيب تحاليل و تخطيط قلب وبعدها  تم كتابة بالتقرير انها عمليه انتحار او انها اخذت ادوية كثيره وانا عملت تحاليل بنفس الوقت ولم يظهر شي مما ذكره الطبيب وبعد ذلك طلب مني مجلس التامين السعودي بعمل تحليل اوفر دوز وطلع بالمعدل طبيعي وهذا تحليل بعد خمس ايام من دخولي الطوارئ بالاضافة الى لم يذكر الطيبب انني كنت اتعرض للعنف حيث يظهر علي اثار كدمات من الضرب. </t>
  </si>
  <si>
    <t>On May 28, 2022, I was admitted to the emergency department where the doctor asked me for tests and an electrocardiogram. After that, it was written in the report that it was a suicide attempt or that I had taken too many medications. I had tests done at the same time and nothing of what the doctor mentioned appeared. After that, the Saudi Insurance Council asked me to do an overdose test and it came out normal. This test was five days after I entered the emergency department. In addition, the doctor did not mention that I was subjected to violence, as there are signs of bruises from beatings on me.</t>
  </si>
  <si>
    <t xml:space="preserve"> حجزت موعد لبنتي مع الدكتور معاذ الاحمد على اساس أنه مساء وليس صباح...وعندما وصلنا المستشفى تبين ان
الححز تم صباح الاحد وليس مساء يوم الأحد كما طلبنا.</t>
  </si>
  <si>
    <t>I booked an appointment for my daughter with Dr. Muath Al-Ahmad, supposedly for the evening, not the morning... but when we arrived at the hospital, it turned out that the appointment was made on Sunday morning, not Sunday evening as we had requested.</t>
  </si>
  <si>
    <t>خروج الممرضه وعدم اعطى الطفل اللتطعيم بحجة انتهى الدوام وهو من المفترض قبل خروجها يكون هناك
مناوب عنها ولكن خرجت ولم تتجاوب معنا وتم طلب بديله ولكن ايضا لايوجد تجاوب من رئيسة الممرضات الا بعد
٣٥ دقيقه من الانتظار امام غرفة التطعيم.</t>
  </si>
  <si>
    <t>The nurse left without giving the child the vaccination, claiming her shift was over. She should have been replaced before she left, but she didn't respond to us. We requested a replacement, but the head nurse didn't respond either, and we waited 35 minutes in front of the vaccination room.</t>
  </si>
  <si>
    <t xml:space="preserve">تم حضوري لدى عيادة الطبيب محمد الشمراني بتاريخ 17 ديسمبر 2022م الساعه 8:17 وموعدي الساعه 8:20 مساء حيث تم انتظاري ولم يتم مناداتي الا الساعه 9:40 دقيقه وتم ابلاغي من قبل الطبيب بانه سيتم الكشف علي فقط ولن يتم خلع الضرس لانني متاخره وانا لم يتم تاخري عن الموعد وتم ابلاغي بانه تم مناداتي ولم يتم مناداتي . </t>
  </si>
  <si>
    <t>I arrived at Dr. Mohammed Al-Shamrani’s clinic on December 17, 2022, at 8:17, and my appointment was at 8:20 PM. I waited and was not called until 9:40 PM. The doctor informed me that I would only be examined and that the tooth would not be extracted because I was late, even though I was not late for the appointment. I was informed that I had been called but not called.</t>
  </si>
  <si>
    <t xml:space="preserve">لم يتم اعطائي اجازة مرضيه </t>
  </si>
  <si>
    <t>I was not given sick leave.</t>
  </si>
  <si>
    <t xml:space="preserve">on 23dec 2022, i discharge from the hospital and the nurses did not  removed the cannula for me . </t>
  </si>
  <si>
    <t>في 23 ديسمبر 2022، خرجت من المستشفى ولم تقم الممرضات بإزالة القنية مني.</t>
  </si>
  <si>
    <t xml:space="preserve">تم الاتفاق مع الطبيب باجراء عملية ثلاث اصابع حيث تم دفع مبلغ 6000 وبعد ذلك تم ابلاغنا من قبل المجاسب بان يجب دفع مبلغ 2000 لان الطبيب عمل اجراء اضافي . </t>
  </si>
  <si>
    <t>An agreement was made with the doctor to perform a three-finger operation, for which an amount of 6000 was paid. After that, we were informed by the accountant that we must pay an amount of 2000 because the doctor performed an additional procedure.</t>
  </si>
  <si>
    <t>عند حضوري على موعدي بتاريخ ٢٥ ديسمبر تم التوجه لموظفة استقبال عيادات الاسنان وتم التشيك على ملفي وطلبت مني الانتظار وبعد انتظار أكثر من ساعه وعند الذهاب لنفس موظفة الاستقبال وتوضيحي لهم بأن موعدي يتطلب أكثر من 40 دقيقه يتم اخباري من قبلها بأن هناك خلل في الموافقة للتأمين ويجب تحديث البيانات ولا يمكن الدخول للطبيب لرفضه استقبالي لنفس العذرالسابق بأن وقت العمل أوشك على النهاية ولا يوجد وقت كافي لعمل الاجراءات رغم حضوري الساعه 6:55 والعمل ينتهي 8:00 ويجب حجز موعد اخر ولم يتم استرجاع مبلغ الزياره الاولى ايضا .</t>
  </si>
  <si>
    <t>When I arrived for my appointment on December 25th, I went to the dental clinic receptionist, and she checked my file and asked me to wait. After waiting for more than an hour, when I went to the same receptionist and explained to them that my appointment required more than 40 minutes, she told me that there was a problem with the insurance approval and that the data needed to be updated. I could not enter to see the doctor because he refused to see me for the same previous excuse that the working hours were about to end and there was not enough time to complete the procedures, even though I arrived at 6:55 and the work ends at 8:00. I had to book another appointment, and the first visit fee was not refunded either.</t>
  </si>
  <si>
    <t xml:space="preserve"> بتاريخ  25 ديسمبر 2022م تم زيارتي الى عيادة الطبيب كريم احمد حيث تعامل معي الطبيب بطريقه غير مباليه بالاضافة الى كان غير متجاوب ولم يتم اعطائي اجازه مرضيه او ادوية. </t>
  </si>
  <si>
    <t>On December 25, 2022, I visited Dr. Karim Ahmed’s clinic, where the doctor treated me in an indifferent manner, in addition to being unresponsive and not giving me sick leave or medication.</t>
  </si>
  <si>
    <t xml:space="preserve">لم يتم رفع الاجازه من قبل قسم التقارير . </t>
  </si>
  <si>
    <t>The leave request was not submitted by the reporting department.</t>
  </si>
  <si>
    <t xml:space="preserve"> بتاريخ 28 ديسمبر2022م تم حجز موعد مع الدكتوره اسراء الساعة 10:10 صباحا ، وتم الوصول قبل الموعد المحدد. و عند السؤال يفيد الموظفين - استقبال / تمريض بأن الدكتوره في الطريق ، وعلي الانتظار5 دقائق ، ثم 10 دقائق ، ثم افادتي بأن الدكتوره في مواقف السيارات ، ولكن لم تحضر الطبيبه . حيث تم انتظارنا  اكثر من ساعة ولم تأت الدكتوره . وذلك ادى الى استيائنا  الشديد والغاء الكشفيه. 
</t>
  </si>
  <si>
    <t>On December 28, 2022, an appointment was booked with Dr. Israa at 10:10 AM, and I arrived before the scheduled time. Upon inquiring, the reception/nursing staff informed me that the doctor was on her way and that I should wait for 5 minutes, then 10 minutes, and finally that she was in the parking lot. However, the doctor did not appear. We waited for over an hour, and the doctor still did not come. This led to our extreme dissatisfaction, and we canceled the appointment.</t>
  </si>
  <si>
    <t xml:space="preserve">افيدكم بأنه في يوم الأثنين الموافق 2022/12/26م كان هناك عملية لأبني / احمد في الساعة 12 ظهراً، مع الدكتور/ محمد العتيبي ، وتم نقلنا للغرفة 5113 قبل العملية ، وفي تمام الساعة الـ50:11ظهراً وقبل العملية بدقائق تفاجأت بدخول الاخصائية الاجتماعية / الاء عبداالله اليوسف وادخلت معها طليقتي والدة ابني احمد دون الاستئذان مني بدخولها فسألت الاخصائية لماذا تسمح بدخول طليقتي فردت علي : أن هذه المشاكل ينبغي حلها بيننا وكان ابني احمد متوتر جداً من دخول والدته ومعرضاً بوجهه ورافض النظر لوالدته وكذلك رفض الرد على والدته والسلام عليها والاخصائية تنظر وسبب رفضه واعراضه عن والدته انها كانت تعنفه واسباب اخرى تسببت بمشاكل نفسية كبيرة على ابني حيث تم اسقاط الحضانة من الأم وجعلها لي ، فوجهتني الاخصائية للأستاذ / حواس ( مدير التنويم ) فذهبت له وسألته لماذا تم السماح للأم بالصعود ودخول غرفة التنويم والتأثير على نفسي ابني بشكل سيئ قبل العملية بدقائق فأجابني بأن هذه المرة الأولى التي نواجهه مثل هذه الحالة فقلت له كان من المفترض سؤالي والاستئذان مني قبل ادخال طليقتي وهذا حق من حقوقي كولي وحق لأبني كمريض.  </t>
  </si>
  <si>
    <t>I am writing to inform you that on Monday, December 26, 2022, my son Ahmed was scheduled for surgery at 12:00 PM with Dr. Mohammed Al-Otaibi. We were taken to room 5113 before the surgery. At 11:50 AM, just minutes before the procedure, I was surprised when the social worker, Alaa Abdullah Al-Yousef, entered the room and brought my ex-wife, Ahmed's mother, with her without my permission. I asked the social worker why she was allowing my ex-wife to enter, and she replied that these issues should be resolved between us. My son Ahmed was very agitated by his mother's presence, turning his face away and refusing to look at her. He also refused to acknowledge or greet her, even though the social worker was watching. The reason for his refusal and aversion to his mother was that she had abused him, among other reasons that caused him significant psychological problems. Custody was subsequently taken from his mother and given to me. The social worker then directed me to Mr. Hawas (the ward director). I went to him and asked why the mother had been allowed to come up and enter the room. The ward and the negative psychological impact on my son a few minutes before the operation. He replied that this was the first time we had encountered such a case. I told him that he should have asked me and sought my permission before bringing in my ex-wife, and this is one of my rights as a guardian and a right of my son as a patient.</t>
  </si>
  <si>
    <t xml:space="preserve"> اسلوب غير لائق وعدم حسن التصرف مع المريض واتاحت الفرصه</t>
  </si>
  <si>
    <t>Inappropriate behavior and poor treatment of the patient, and failure to provide the opportunity</t>
  </si>
  <si>
    <t xml:space="preserve"> المماطله في دخول الاختبار وتأخيره لأكثر من مره رغم وجودي بالمستشفى قبل الموعد ب٢٠ دقيقة وهذا غير
مستغرب بسبب طريقتها في العمل ف هي تجلس لفترات طويلة في السواليف بعيادة 7</t>
  </si>
  <si>
    <t>The delay in taking the test, which was postponed multiple times despite my arrival at the hospital 20 minutes before the scheduled time, is not surprising given her work style. She spends long periods chatting in Clinic 7.</t>
  </si>
  <si>
    <t>بتاريخ 31 ديسمبر2022م تم حضوري  الساعه 10 صباحا و تاخر الدكتور 50 دقيقه و بعد وصوله ودخلت العياده لم اجلس اكثر من
3 دقايق ابلغته فيها بمرضي و علاجي و اذا كان عنده ايه نصائح لي و لكنه لم يجب على اي شئ و تفضل الدكتور و قام
بفتح باب العياده و انا جالس امامه بما معنى يجب ان اخرج من العياده متسرعا جدا و قام بمناداه المريضه التي
بعدي و حين توجهت الصيدليه و بعد 40 دقيقه انتظار نكتشف انه وصف العلاج الخطأ لانه لم يسمع مني و لم يفحص تاريخي المرضي المبين عنده علاجي حتى يكرره وتم الاتصال عليه من الصيدليه لتصحيح العلاج .</t>
  </si>
  <si>
    <t>On December 31, 2022, I arrived at 10:00 AM. The doctor was 50 minutes late. After he arrived and I entered the clinic, I didn't sit for more than 3 minutes. I informed him of my illness and treatment, and asked if he had any advice for me, but he didn't respond to anything. The doctor then opened the clinic door while I was sitting in front of him, implying that I should leave the clinic very quickly. He called the patient after me. When I went to the pharmacy, after waiting for 40 minutes, we discovered that he had prescribed the wrong medication because he hadn't listened to me or reviewed my medical history, which included my prescribed treatment. The pharmacy then contacted him to correct the medication.</t>
  </si>
  <si>
    <t xml:space="preserve"> دخلت وتم تسجيل الفاتورة من الاستقبال وانتظرت عند عيادة الدكتور ولكن انتظرت وقد استغربت من تصرف
الموظفة تذهب الى الجالية الهندية والباكستانية وتسألهم عن أسمائهم ومن ثم تدخلهم على الدكتور وقد جاء بعدي
اربعة مراجعين من الجنسية الهندية وتم ادخالهم قبلي لانها بنفس الطريقة تخرج وتلقي نظره على المراجعين
وتنتقي العمالة الوافده وتسألهم عن أسمائهم وتدخلهم انا لا أقصد الإساءة لأي جالية ولكن يفترض انكم وضعتم
في التطبيق عند خانة الدكتور (لا يدخل عليه الا الجالية الآسيوية)</t>
  </si>
  <si>
    <t>I entered, the bill was processed at reception, and I waited at the doctor's clinic. However, I was surprised by the employee's behavior. She went to the Indian and Pakistani community, asked them their names, and then let them in to see the doctor. Four other patients, also Indian, arrived after me and were seen before me because she used the same method: going out, looking at the patients, singling out the expatriate workers, asking their names, and letting them in. I don't mean to offend any community, but you should have included a setting in the app, under the doctor's section, stating that only Asian residents should be allowed in.</t>
  </si>
  <si>
    <t xml:space="preserve">طلبت موعد من قبل المنسقه جلسه وتم الحجز ولما جيت للموعد وانتظرت 20 دقيقه عشان ادخل على الموعد يجي دكتور يقول عشان تاخذين جلسه لازم نرفع موافقه ، الموعد الي فاتك موافقته ملغية ولابد من الانتظار ليتم رفع الموافقه ومن ثم نبدا بالجلسه ( علما عند حجز موعدي الاخير طلبت جلسه 40- 45 دقيقه وليس مراجعه او زياره ١٠ دقايق ) تم الغاء الزياره والخروج من المستشفى  . </t>
  </si>
  <si>
    <t>I requested an appointment through the coordinator for a session and it was booked. When I arrived for the appointment and waited 20 minutes to enter the appointment, a doctor came and said that in order for me to have a session, we have to submit approval. The appointment I missed has been canceled, and I have to wait for the approval to be submitted, and then we will start the session. (Note that when I booked my last appointment, I requested a 40-45 minute session, not a 10-minute review or visit.) The visit was canceled, and I left the hospital.</t>
  </si>
  <si>
    <t xml:space="preserve">ذاتي </t>
  </si>
  <si>
    <t>تنويم الجراحة العامة</t>
  </si>
  <si>
    <t>قسم جراحة السمنة</t>
  </si>
  <si>
    <t>عيادات جراحة المسالك البولية</t>
  </si>
  <si>
    <t>تمريض وحدة طويلي الإقامة</t>
  </si>
  <si>
    <t>وحدة العناية المتوسطة</t>
  </si>
  <si>
    <t>قسم الجهاز الهمضي و الكبد والمناظير</t>
  </si>
  <si>
    <t>عيادات الصدرية (أطفال)</t>
  </si>
  <si>
    <t>قسم علاقات المرضى</t>
  </si>
  <si>
    <t>عيادات الغدد الصماء</t>
  </si>
  <si>
    <t>قسم الصيدلية - السويدي</t>
  </si>
  <si>
    <t xml:space="preserve">بتارخ 24-08-2022م حظرت الى المستشفى قبل موعد ابني  المحدد الساعه 8:30 وتم انتظاري لفترة طويلة من الوقت ولم يتم مناداتي للدخول وعند الذهاب للممرضه افادت بدخولي بعد المريض الموجود ولكن لم
تتم مناداتي وذهبت للاستقبال وافدتهم ان الدكتور لم يناديني للدخول بعد ذلك افادني موظف الاستقبال ان موعد ابني 7:30 وليس 8:30 وان الدكتور لن يقوم باستقبال ابني ولم يتم اخباري بذلك مسبقا من قبل الاستقبال او من قبل عيادة الطبيب. </t>
  </si>
  <si>
    <t>On August 24, 2022, I arrived at the hospital before my son's scheduled appointment at 8:30. I waited for a long time and was not called to enter. When I went to the nurse, she said I was going in after the patient already there, but I still wasn't called. I went to reception and told them that the doctor hadn't called me in. Then the receptionist told me that my son's appointment was at 7:30, not 8:30, and that the doctor wouldn't be seeing my son. I hadn't been informed of this beforehand by reception or the doctor's office.</t>
  </si>
  <si>
    <t xml:space="preserve">تم دخولي غرفه الولاده وكنت غير قادره على الولاده وتم معاملتي من قبل الدكتورة بطريقة غيرلائقه ولم تكن لطيفه معي وتم رفع نبرة الصوت من قبل الدكتورة وعند خروج الطفل كانت تقول (حسبي االله ونعم الوكيل) وحالتي النفسيه لم تكن جيده عند سماع ذلك وظننت ان طفلي ليس بخير وتم اخباري من قبلها انني سوف اخرج وطفلي سوف يبقى بطريقة غير مهنيه . </t>
  </si>
  <si>
    <t>I was taken to the delivery room and I was unable to give birth. The doctor treated me inappropriately and was not kind to me. The doctor raised her voice and when the baby came out she was saying (God is sufficient for me and He is the best disposer of affairs). My psychological state was not good when I heard that and I thought that my baby was not well. She told me that I would leave and my baby would stay in an unprofessional manner.</t>
  </si>
  <si>
    <t xml:space="preserve">تم معاملة زوجتي بطريقة قاسيه من قبل الدكتورة وتم التعامل مع زوجتي بطريقة غير مهنيه عند طلب باعطاء مسكن حيث تم رفع الصوت على زوجتي  ولم يكن هناك تعاون معها اثناء وقت الولاده . </t>
  </si>
  <si>
    <t>My wife was treated harshly by the doctor, and she was treated unprofessionally when she asked for pain medication. The doctor raised her voice and there was no cooperation with her during childbirth.</t>
  </si>
  <si>
    <t xml:space="preserve"> تم التهاون واعطاء احد ابناء المريض تقارير لا يحق اعطائها الا لمن له الصلاحيه كالمريض نفسه او زوجته ولم يتم الرجوع للطبيب المعالج حيث انه على علم بحالة المريض , علما ان الابن لم يظهر سواء صورة من كرت العائله وتم اعطائه تقارير كامله تخص حالة المريض وذلك فيه انتهاك لخصوصية المريض ولم يتم الرجوع للطبيب المعالج حيث انه على علم بحالة المريض . </t>
  </si>
  <si>
    <t>The patient’s son was given reports that should only be given to those with the authority, such as the patient himself or his wife, and the treating physician was not consulted, even though he was aware of the patient’s condition. Note that the son only showed a copy of the family card, and he was given complete reports concerning the patient’s condition, which is a violation of the patient’s privacy, and the treating physician was not consulted, even though he was aware of the patient’s condition.</t>
  </si>
  <si>
    <t xml:space="preserve">تم الحضور بتاريخ 30-08-2022 الى عيادة الدكتور فهد الدوسري كموعد انتظار وتم سؤال المريض سؤالين وتم اخراجه و الجلوس مع ذوي المريض مدة خمس دقائق تقريبا وافاد الدكتور بان احتمال ان يكون لدى المريض توحد او تخلف . وقال الدكتور بأن ليس لدينا حجز وأنما دخلنا من ضمن قائمة
الانتظار والوقت غير كافي للتشخيص وتم صرف دواء  Risperdal 
قبل معرفة نتيجة تخطيط الاعصاب التي طلبها مما ادى الى استيائي لعدم اعطائنا الوقت الكافي علما بانه تم الموافقة  على استقبالنا كانتظار منذ البداية ولم يكن تعامل الطبيب لائق . </t>
  </si>
  <si>
    <t>On August 30, 2022, I went to Dr. Fahd Al-Dossari's clinic for a waiting appointment. The patient was asked two questions, then asked to leave. I sat with the patient's family for about five minutes. The doctor stated that the patient might have autism or a developmental delay. He said we didn't have an appointment; we were on the waiting list, and there wasn't enough time for a diagnosis. He prescribed Risperdal before the results of the nerve conduction study he had ordered were available, which upset me because we weren't given enough time, even though we had agreed to be on the waiting list from the beginning. The doctor's behavior was inappropriate.</t>
  </si>
  <si>
    <t xml:space="preserve">بتاريخ 1-9-2022 قمت بتقديم عينة للمختبر وتم اخباري بتقديمها لجهة تقديم العينات وقمت بتقديمها واخبارها انه تم اخذ هذه العينه من المنزل وليس في المستشفى ليتم اسراع تقديمها للمختبر  وبعد نصف ساعة من تقديمي للعينة تفاجأت بان العينة لم يتم تقديمها للمختبر وقمت باخبار المشرف عنها وتم عمل اللازم وتقديمها للمختبر بسرعة، وبعد حوالي ٣ساعات كان لدى زوجي  تحاليل ورفضت بان تعمل التحاليل لزوجي لسوء تعاملها وبدأت بالتحدث بنبرات صوت عاليه جدا قائلة  " علم هاذي اللي برا  الادب" واتهمتني  بالتهجم عليها مما ادى الى استيائي الشديد من سوء التعامل . </t>
  </si>
  <si>
    <t>On 1-9-2022, I submitted a sample to the laboratory and was told to submit it to the sample submission department. I submitted it and informed them that this sample was taken from home and not at the hospital so that it would be submitted to the laboratory quickly. After half an hour of submitting the sample, I was surprised that the sample had not been submitted to the laboratory. I informed the supervisor about it, and the necessary action was taken and it was submitted to the laboratory quickly. After about 3 hours, my husband had tests, and she refused to do the tests for my husband because of her bad treatment. She started speaking in very loud tones, saying, "Teach this one who is outside manners," and accused me of attacking her, which led to my extreme dissatisfaction with the bad treatment.</t>
  </si>
  <si>
    <t>6.2.Assault and Harassment</t>
  </si>
  <si>
    <t>تم اجراء عملية لوالدتي بتاريخ 31/12/2021 ولم يتم الموافقة على خروجها من التنويم الى حين عودة الطبيب وكان الطبيب
في اجازة مرضية بسبب اصابته بفايروس كورونا وتم تنويم والدتي لمده 16 يوم ولم يتم الموافقه من قبل التامين الا على 5
ايام .
&lt;br&gt;&lt;div style="direction:ltr;"&gt;My mother did an operation at 31/12/2021 and her discharge was not approved till Dr. Nadeem come from
his covide-19 sick leave. She was admitted for 16 days and the insurance approved only for 5 days . &lt;/div&gt;</t>
  </si>
  <si>
    <t xml:space="preserve">تم التواصل مع قسم المواعيد في اوقات مختلفة للتأكد من الموعد يتم اخبارنا في كل اتصال بوجود الدكتور وتم التواصل في نفس يوم الموعد قبل الحضور  من منطقة بعيدة وتم اخبارنا بوجود الدكتور والحضور للموعد وعند القدوم تم ارسال رسالة بالغاء الموعد باقل من نص ساعه علما انه تم اخبارهم ان الدكتور تم خروجه من مستشفى الحمادي ولم يتم تاكيد ذلك لحين قدومي . </t>
  </si>
  <si>
    <t>We contacted the appointments department at different times to confirm the appointment. We were informed in each call that the doctor was available. We contacted them on the day of the appointment before coming from a distant area and were informed that the doctor was available and that we should come for the appointment. Upon arrival, a message was sent canceling the appointment less than half an hour beforehand, even though they were informed that the doctor had left Al-Hammadi Hospital, and this was not confirmed until my arrival.</t>
  </si>
  <si>
    <t xml:space="preserve">بتاريخ 29-12-2021 تم مراجعة د/ عبدالحكيم حيث ان المريض / فهد خليل يعاني من مشكلة الخصية المعلقة ، طهارة وتم الاتفاق مع د/ عبدالحكيم على ان يتم اجراء العمليتين بنفس الوقت ، ولكن فوجئنا بعد تخدير الطفل ودخوله غرفة  العمليات بإتصال من الدكتور يفيد بأنه لم يتم رفق الموافقة الا بعملية تثبيت الخصيتين فقط  وأفاد بانه ( سيتصرف بالموضوع وانه غير مقلق وان التأمين سيتكفل بها ) وعندما اردنا الخروج من المستشفى فوجئنا بأننا مجبرين على دفع مبلغ ٢٨٠٠ ريال بسبب عدم قبول التأمين لعملية الطهارة ( مع العلم بانه لم يتم افادتنا بوجوب دفعنا للمبلغ المذكور من قبل ) وبعد مراجعة الدكتور افاد بانه تم رفع الحالة للتأمين بعملية توسيع مجرى البول ( والعملية في الاصل طهارة ) وتم كتابة تقرير من قبل الدكتور / عبدالحكيم ورفعها للتأمين للاستعاضة وافاد التأمين بان مبلغ العملية من ضمن الموافقة. </t>
  </si>
  <si>
    <t>On 29-12-2021, we consulted Dr. Abdulhakim, as the patient, Fahd Khalil, was suffering from an undescended testicle. Circumcision was agreed upon with Dr. Abdulhakim to perform both operations at the same time. However, after the child was anesthetized and entered the operating room, we were surprised to receive a call from the doctor stating that the approval was only for the testicular fixation operation. He stated that he would handle the matter, that it was not a cause for concern, and that the insurance would cover it. When we wanted to leave the hospital, we were surprised to find that we were obligated to pay 2800 riyals because the insurance did not accept the circumcision operation (knowing that we were not informed beforehand that we had to pay the aforementioned amount). After consulting with the doctor, he stated that the case was submitted to the insurance for a urethral dilation operation (which was originally a circumcision), and a report was written by Dr. Abdulhakim and submitted to the insurance for reimbursement. The insurance stated that the cost of the operation was included in the approval.</t>
  </si>
  <si>
    <t xml:space="preserve">تم وصف ادوية من قبل الدكتورة  لا تناسب عمر الطفلة (٥ ايام)، حيث قامت بوصف دواء لا يعطى للاطفال دون سن ١٢ عام، وتم صرف دواء اخر لمعالجة اثر التسنين بالاضافه الى سوء المعامله وعدم الاستجابة على الاسئلة التي قمنا بطرحها . </t>
  </si>
  <si>
    <t>The doctor prescribed medications that were not suitable for the child's age (5 days), as she prescribed a medication that is not given to children under 12 years old, and another medication was dispensed to treat the effects of teething, in addition to the mistreatment and lack of response to the questions we raised.</t>
  </si>
  <si>
    <t>2.1.Medication &amp; Vaccination</t>
  </si>
  <si>
    <t>بتاريخ 4-9-2022 تم دخولي على الطبيبة فتاة وكان اسلوبها غير لائق ومنشغلة بالجوال طوال وقت شرح الحالة.. ومع ذلك شرحت لها مشكلتي على عجل لأنها غاضبة من الاتصال الذي تلقته و لم ترغب بالكشف السريري وتم طلبت منها فحوصات للاطمئنان رفضت ذلك  رغم اني اعاني من مشكلة مستمره معي.</t>
  </si>
  <si>
    <t>On 4-9-2022, I went to the female doctor, and her manner was inappropriate and she was preoccupied with her mobile phone throughout the time of explaining the case. Nevertheless, I explained my problem to her in a hurry because she was angry about the call she received and did not want a clinical examination. I asked her for tests to make sure, but she refused, even though I have a continuous problem with me.</t>
  </si>
  <si>
    <t>تممراجعتي بتاريخ 29-08-2022  وطلب الدكتور فحوصات مختبر رفعت طلب للتأمين ولم يتم التجاوب معنا دفعت المبلغ المطلوب كاش حيث لم يتم الرد من المستشفى على التأمين خلال أسبوع كامل.</t>
  </si>
  <si>
    <t>I was examined on 29-08-2022 and the doctor requested lab tests. I submitted a request for insurance and there was no response. I paid the required amount in cash as the hospital did not respond to the insurance for a whole week.</t>
  </si>
  <si>
    <t xml:space="preserve">لدي موعد مع الدكتوره وتم الفحص حسب الموعد واثناء انتظار الموافقة لمدة دقائق تم دخول مريض اخر وتم طلب الانتظار مني بدون توضيح الاسباب . </t>
  </si>
  <si>
    <t>I had an appointment with the doctor and the examination was done as scheduled. While waiting for approval for a few minutes, another patient entered and I was asked to wait without any explanation of the reasons.</t>
  </si>
  <si>
    <t>My mother underwent surgery on December 31, 2021, and her discharge was not approved until the doctor returned. The doctor was on sick leave due to contracting COVID-19. My mother was admitted for 16 days, but the insurance only approved coverage for 5 days.</t>
  </si>
  <si>
    <t xml:space="preserve">لم يتم رفع الاجازه على المنصه </t>
  </si>
  <si>
    <t>The leave request has not been uploaded to the platform.</t>
  </si>
  <si>
    <t xml:space="preserve">تم صرف دواء غير متوفر داخل وخارج مستشفى الحمادي </t>
  </si>
  <si>
    <t>A medication that was unavailable inside and outside Al Hammadi Hospital was dispensed.</t>
  </si>
  <si>
    <t xml:space="preserve">لم يتم رفع الاجازه المريضة </t>
  </si>
  <si>
    <t>The sick leave request was not processed.</t>
  </si>
  <si>
    <t xml:space="preserve">بتاريخ 6-09-2022 تم التحويل من قسم الأشعة الرنين المغناطيسي إلى الطوارئ لإعطاء دواء مخدر للطفلة، انتظرنا أكثر من ساعة فقط كي تحضر ممرضة لتعطيها الدواء ولكن كل شخص يرسلنا إلى الآخر دون معرفتهم أي شيء عن الحالة أو عن وجود الطلب مع العلم أنه تم تسليم أوراق الطلب باستقبال الطوارئ ودفع الرسوم وتم وضع الطلب في غرفة الأطباء واخبارهم عن الحالة وقت وصولنا وتم التأكيد من الأطباء على أنهم على علم عن الطلب من اليوم السابق بالاضافة ادى ذلك الى اشكالية في مواعيد الرنين المغناطيسي من ناحية عدم اتمام اشعة الرنين في الوقت المحدد لنا . </t>
  </si>
  <si>
    <t>On 6-09-2022, the MRI department was transferred to the emergency room to administer an anesthetic to the child. We waited for more than an hour just for a nurse to come and administer the medication, but everyone sent us to another without them knowing anything about the case or the existence of the request, even though the request papers were submitted to the emergency reception, the fees were paid, and the request was placed in the doctors' room. We informed them about the case upon our arrival, and the doctors confirmed that they were aware of the request from the previous day. In addition, this led to a problem with the MRI appointments in terms of not completing the MRI scan at the time specified for us.</t>
  </si>
  <si>
    <t>the nurses did not care about the patent. and they did not give the patient the medicine on the time . also the inj given by the sitter not the nurse . the nurses did not wash and bath the patient .</t>
  </si>
  <si>
    <t>لم تُبدِ الممرضات أي اهتمام بالمريض، ولم يُعطينه الدواء في الوقت المحدد، كما أن الحقنة أُعطيت من قِبل المرافق وليس الممرضة. ولم تُنظّف الممرضات المريض ولم يُحمّمنه.</t>
  </si>
  <si>
    <t xml:space="preserve">تم صرف الدواء الموضح ( Glucobay 100 ) ولم يتوفر داخل وخارج مستشفى الحمادي </t>
  </si>
  <si>
    <t xml:space="preserve">مدة طويله في التشخيص من قبل الاطباء والمشكله لازلت اعاني منها ولم يتم حلها . </t>
  </si>
  <si>
    <t>The diagnosis by doctors took a long time, and the problem is still not solved.</t>
  </si>
  <si>
    <t>The medication shown (Glucobay 100) was dispensed but was unavailable both inside and outside Al Hammadi Hospital.</t>
  </si>
  <si>
    <t xml:space="preserve">تم دخول قسم الطوارئ ولم يتم خدمتي بشكل كامل هناك تأخير في اجراءات المريض وتم الانتظار لمدة طويلة لحضور الدكتور ولم يتم حضوره الا وقت خروجي ولم يتم توضيح من قبله عن حالتي قام بااعطائي خيار الخروج فقط او التنويم وتم اخباري له بأن الابره مكشوفه وقت وضع المغذي اخبرني بعدم وجود اشكالية في ذلك وقام بالخروج .   </t>
  </si>
  <si>
    <t>I was admitted to the emergency department and I was not fully served. There was a delay in the patient procedures and I waited a long time for the doctor to come, and he did not come until I was leaving. He did not explain my condition. He gave me the option of leaving only or being admitted. I told him that the needle was exposed when the IV was inserted. He told me that there was no problem with that and he left.</t>
  </si>
  <si>
    <t xml:space="preserve">بتاريخ 7-09-2022 عند الحضور لدى الدكتور محمد كانت المريضة امل بعمر ال٧ سنوات تشتكي من سعال ورشح وتم وصف علاج لايتناسب مع عمرها  تم اعطائها بخاخات جداً قوية وبعدما عادت الى المنزل وبعد استخدام العلاج اشتكت الطفلة من وجع في القلب واعراض جديدة وفي اليوم الثاني تمت المراجعة عند دكتور اخر واتضح بان الدكتور الاول قد وصف علاجات جدأ قوية ولاتناسب الاطفال. </t>
  </si>
  <si>
    <t>On 7-09-2022, when attending to Dr. Muhammad, the patient Amal, aged 7 years, complained of a cough and runny nose. A treatment was prescribed that was not suitable for her age. She was given very strong inhalers. After she returned home and after using the treatment, the child complained of heart pain and new symptoms. On the second day, she was seen by another doctor, and it became clear that the first doctor had prescribed very strong treatments that were not suitable for children.</t>
  </si>
  <si>
    <t xml:space="preserve">لم يتم رفع تبليغ الولاده لجهة الاحوال المدنية . </t>
  </si>
  <si>
    <t>The birth notification was not submitted to the Civil Status Department.</t>
  </si>
  <si>
    <t xml:space="preserve">تم اخبار الدكتور عن حالته اخواني الاثنين وطلبت منه تقرير للحاله وتم رفض لكتابة التقرير واخبرني انه بامكاني ارجاع مبلغ الكشفيه لعدم عمل اي اجراء وعند الذهاب للاستقبال تم ارجاع مبلغ الطفل محمد فقط وتم اخباري ان السبب ان الدكتور قام بحفظ ملف الطفل فاطمه لديه لا يمكن ارجاع المبلغ وعند العوده للدكتور تم اخباري من قبله لم احفظ اي شي ولم يتم ارجاع المبلغ الى الان . </t>
  </si>
  <si>
    <t>The doctor was informed about my two brothers’ condition and I asked him for a report on the case, but he refused to write the report and told me that I could get a refund for not doing any procedure. When I went to the reception, only the money for the child Muhammad was refunded, and I was told that the reason was that the doctor had saved the file for the child Fatima with him, so the money could not be refunded. When I went back to the doctor, he told me that he had not saved anything and the money has not been refunded yet.</t>
  </si>
  <si>
    <t xml:space="preserve">تم حضوري لموعد ابني لدى الطبيب عبدالحكيم وتم مغادرة الطبيب لظرف طارئ وتم مغادرتي حيث تم التواصل معي بعد ذلك واعطائي موعد مع الطبيب مازن الشقير  وتم التوضيح لي بان  الطبيب يستقبل حالات الاطفال بعد سؤالها وعند حضوري للعيادة اعتذر مني الطبيب مازن لا يستطيع استقبال ابني لانه لايستقبل حالات الاطفال مما ادى الى استيائي الشديد ومغادرتي . </t>
  </si>
  <si>
    <t>I attended my son's appointment with Dr. Abdul Hakim, but the doctor left due to an emergency, and I left as well. I was then contacted and given an appointment with Dr. Mazen Al-Shuqair, and it was explained to me that the doctor accepts children's cases after asking about them. When I arrived at the clinic, Dr. Mazen apologized to me, saying that he could not accept my son because he does not accept children's cases, which led to my extreme dissatisfaction and my leaving.</t>
  </si>
  <si>
    <t xml:space="preserve">بتاريخ 6-9-2022 تم زيارتي للطبيب حسن الكويكبي لم يتم الفحص علي جيدا  من قبل الطبيب حيث تم استقبالي في العياده لمدة دقيقتان ولم يتم عمل اي فحوصات لي وتم الاكتفاء باعطائي ادوية. </t>
  </si>
  <si>
    <t>On 6-9-2022, I visited Dr. Hassan Al-Kwikbi. I was not examined properly by the doctor, as I was received in the clinic for two minutes, and no tests were done for me. I was simply given medication.</t>
  </si>
  <si>
    <t xml:space="preserve"> تم حضوري  للطوارئ بتاريخ 10-09-2022  بسبب ارتفاع درجة حرارة ابنتي التي تبلغ من العمر ٩ أشهر . استقبلتني الدكتورة و ذكرت بعد التشخيص ان الطفلة تعاني من التهاب اذن و حلق و انه يجب علينا عمل اشعة للبطن و تحليل دم. عندما سالت عن ضرورة اشعة البطن و تحليل الدم ذكرت ان الاشعة من اجل التاكد من عدم وجود التهاب في البطن علما بان الطفلة لا تعاني من اي ضرر في منطقة البطن  وعمل التحليل للتاكد من وجود عدوى بكتيرية و في حال وجود عدوى بكتيرية ستصرف لنا المضاد. تم التوجهه الى قسم الاشعة ولم يتم عمل الا صورة واحدة  لانزعاج الطفله وبعد  ذلك ذهبت للطوارئ مرة اخرى من اجل تحليل الدم ولم يتم السحب لعدم وجود دم في المنطقة المراد السحب منها وتم رفضي لسحب الدم في اليد الاخرى ، تم صرف المضاد من قبل الطبيبة وذكرت لها ماقالته مسبقا بأنه رفضت صرف المضاد الا بعمل التحليل فتم الرد علي بان المضاد السابق كان سيعطى في الوريد  وتسائلي في كيفية اعطاء طفلة بعمر 9 اشهر مضاد في الوريد ؟ وحينما ذكرت موضوع الاشعة ذكرت  بوجود  قليل من الغازات مع العلم بانه لم يتم عمل الاشعة كاملة ، مما ادى ذلك  الى استيائي لعدم التشخيص من الطبيبة بشكل دقيق وصرف مضاد لابنتي وعدم اعادة مبلغ الاشعة لي حيث لم يتم عملها بشكل كامل . </t>
  </si>
  <si>
    <t>I went to the emergency room on September 10, 2022, because my 9-month-old daughter had a high fever. The doctor saw me and, after examining her, said that the child had an ear and throat infection and that we needed to do an abdominal X-ray and blood tests. When I asked about the necessity of the abdominal X-ray and blood tests, she said that the X-ray was to ensure there was no inflammation in the abdomen, even though the child had no visible abdominal pain, and that the blood tests were to check for a bacterial infection. If a bacterial infection was found, she said she would prescribe antibiotics. We went to the radiology department, but only one X-ray was taken because the child was uncomfortable. After that, I went back to the emergency room for the blood test, but they couldn't draw blood because there was no blood in the area where it was to be drawn, and they refused to draw blood from my other arm. The doctor prescribed antibiotics, and I reminded her that she had previously refused to prescribe them without a blood test. She replied that the previous antibiotic was to be given intravenously. I wondered how a 9-month-old baby could be given intravenous antibiotics? When I mentioned the issue of the X-ray, she mentioned the presence of a few gases, knowing that the X-ray was not done completely. This led to my dissatisfaction with the doctor’s lack of accurate diagnosis, her prescription of an antibiotic for my daughter, and her failure to refund me the cost of the X-ray since it was not done completely.</t>
  </si>
  <si>
    <t xml:space="preserve">On 03-04-2022 I took FERINJECT  INJ and the Filipino nurse she put  the cannula for me  , I saw spot on my skin and when I asked the nurse there she said this is will going disappear but the spot still on my hand until now </t>
  </si>
  <si>
    <t>في 3 أبريل 2022، تلقيت حقنة فيرينجكت، وقامت ممرضة فلبينية بتركيب القنية. لاحظتُ بقعة على جلدي، وعندما سألتُ الممرضة، قالت إنها ستختفي، لكن البقعة لا تزال موجودة على يدي حتى الآن.</t>
  </si>
  <si>
    <t>تم اعطاء مجموعة من العناصر من قبل الدكتور ورقة طقم فيها بعد عمل الولاده للولاده الطبيعه وعدم وجود عناصر له سوف يتم عمل الولاده القيصرية ليلتمس الانتظار والتفكير لتوقيع التوقيع تم رفع الصوت من قبل الدكتورة على أدوية واجبارها على في الحال والتوقيع لا يوجد وقت للتفكير واسلوب دواءه غير مناسب مع أدوية .</t>
  </si>
  <si>
    <t>A set of items was given by the doctor, and a paper was given stating that after the delivery, if there were no items for him, a cesarean section would be performed. He was asked to wait and think before signing. The doctor raised her voice regarding the medications and forced him to sign immediately. There was no time to think, and his method of treatment was not suitable with the medications.</t>
  </si>
  <si>
    <t xml:space="preserve">On 10-09-2022 I was with Dr.Anila. the Dr  and the nurse were not nice with me also when I asked the Dr. Anila  to request the U/S for me she didn’t approved for that and the nurse laughed and she said for the Dr “the Saudi women  always like that “ There way when they were talked with me was  inappropriate behavior. </t>
  </si>
  <si>
    <t>في 10-09-2022 كنت مع الدكتورة أنيلا. لم تكن الدكتورة والممرضة لطيفتين معي، وعندما طلبت من الدكتورة أنيلا أن تطلب لي فحص الموجات فوق الصوتية، رفضت، وضحكت الممرضة وقالت للدكتورة: "النساء السعوديات دائماً ما يفعلن ذلك". كان أسلوبهما في الحديث معي غير لائق.</t>
  </si>
  <si>
    <t xml:space="preserve">تم معاملة زوجتي بطريقة غير مهنيه وتم رفع الصوت عليها من قبل الدكتورة سحر وتم الاتفاق على الولادة الطبيعيه وبعد اعطاء ابرة الظهر ومن غير سابق انذار تم تحويل زوجتي الى الولادة القيصرية ولم يتم توضيح اسباب اتخاذ هذا الاجراء من قبل الدكتورة . </t>
  </si>
  <si>
    <t>It was found in a way that was incompatible with it, and the voice was raised on it by Dr. Sahar, and it was agreed to have a natural birth. After giving the epidural, and without prior warning, the breastfeeding was changed to a cesarean section, and this procedure was not invented by the doctor.</t>
  </si>
  <si>
    <t>تم الحضور بتاريخ 2022-08-30 الى عيادة الدكتور فهد الدوسري كموعد انتظار وتم سؤال المريض سؤالين وتم اخراجه و
الجلوس مع ذوي المريض مدة خمس دقائق تقريبا وافاد الدكتور بان احتمال ان يكون لدى المريض توحد او تخلف . وقال
الدكتور بأن ليس لدينا حجز وأنما دخلنا من ضمن قائمة الانتظار والوقت غير كافي للتشخيص وتم صرف دواء Risperdal
قبل معرفة نتيجة تخطيط الاعصاب التي طلبها مما ادى الى استيائي لعدم اعطائنا الوقت الكافي علما بانه تم الموافقة على
استقبالنا كانتظار منذ البداية ولم يكن تعامل الطبيب لائق .</t>
  </si>
  <si>
    <t>On August 30, 2022, I went to Dr. Fahd Al-Dossari's clinic for a waiting appointment. The patient was asked two questions and then asked to leave. I sat with the patient's family for about five minutes. The doctor stated that the patient might have autism or a developmental delay. He said we didn't have an appointment but were on the waiting list, and that there wasn't enough time for a diagnosis. He prescribed Risperdal before the results of the nerve conduction study he had ordered were available, which upset me because we weren't given enough time, even though we had agreed to be seen on the waiting list from the beginning. The doctor's behavior was inappropriate.</t>
  </si>
  <si>
    <t xml:space="preserve">تم حضوري بموعد انتظار  بتاريخ 12-09-2022 م لدى الطبيب محمد سمير و حينما سالته عن عدد الحالات المتبقية قبلي تم الرد علي بانه 42 حالة و اكثر و بطريقة غير لائقة و ذلك بعد انتظار قرابة الساعة كما ان الممرضة حينما سالتها نفس السؤال قبل الدكتور اجابتني بانها لا تعلم . 
</t>
  </si>
  <si>
    <t>I had an appointment on 12-09-2022 with Dr. Muhammad Samir, and when I asked him about the number of cases remaining before me, he replied that there were 42 cases or more, in an inappropriate manner, after waiting for about an hour. Also, when I asked the nurse the same question before the doctor, she replied that she did not know.</t>
  </si>
  <si>
    <t xml:space="preserve">تم عمل اجراء عملية كوي خشم بتاريخ 18-5-2022م لدى الطبيب محمد الرحال  وواجهت مشكله ثقب في الغضروف بعد اجراء العملية مع العلم  بأنه تم عمل اشعة قبل العملية بعدم وجود الثقب . </t>
  </si>
  <si>
    <t>A nose cauterization procedure was performed on 18-5-2022 by Dr. Muhammad Al-Rahal, and I encountered a problem of a cartilage perforation after the procedure, knowing that an X-ray was performed before the procedure showing that there was no perforation.</t>
  </si>
  <si>
    <t xml:space="preserve">تم الدخول لقسم الطوارئ وهناك تاخير في الاجراءات وعند الدخول تم طلب كرسي مع الحواجز للطفل ولم يتم توفيره وعند حضور الدكتور لم يتم التوضيح من قبله عن حالة الطفل تم اخبارنا بتحويله للعمليات فقط </t>
  </si>
  <si>
    <t>We were taken to the emergency room, but there was a delay in the procedures. Upon arrival, a chair with barriers was requested for the child, but it was not provided. When the doctor arrived, he did not explain the child's condition; we were simply told that he was being transferred to surgery.</t>
  </si>
  <si>
    <t xml:space="preserve">والدتي تعاني من الفشل الكلوي ويتم حظورها بشكل مستمر لعمل غسيل الكلى وتم استيائنا بعدم وجود كراسي متحركه جيده حيث تم ابلاغي للاداره عدة مرات ولكن دون جدوى ولا زلنا نعاني من نفس الاشكالية حتى الان ، الكراسي المتحركة غير صالحة للاستخدام . </t>
  </si>
  <si>
    <t>My mother suffers from kidney failure and is constantly attending dialysis. We are upset that there are no good wheelchairs available. I have informed the administration several times, but to no avail. We are still suffering from the same problem. The wheelchairs are unusable.</t>
  </si>
  <si>
    <t xml:space="preserve">تم حضوري للطوارئ بتاريخ 8-9-2022م تم اخذ علاماتي الحيويه  وتم انتظاري في الغرفة من الساعه 2 الى الساعة 3 ولم يتم مباشرة حالتي ولم يتم توضيح حالتي الصحيه من قبل الطبيبة بشكل مفصل تم الاكتفاء باعطائي مغذي فقط . </t>
  </si>
  <si>
    <t>I was admitted to the emergency room on 8-9-2022. My vital signs were taken and I waited in the room from 2 o'clock to 3 o'clock. My case was not attended to and my health condition was not explained in detail by the doctor. I was only given an IV drip.</t>
  </si>
  <si>
    <t xml:space="preserve">المريضه تعاني من جروج في المنطقة السفليه لعدم التغير السريع من قبل طاقم التمريض يتم تركها لساعات طويله لتغير والاهتمام بنظافة المريضه ، تم اختيار قائمة الطعام ايضا من قبل المريضه حيث ان المريضة لاتاكل (الدجاج، سمك والبيض) ويتم احضار نفس الوجبات باستمرار لا يوجد رعاية كافية للمريضه .  </t>
  </si>
  <si>
    <t>The patient suffers from wounds in the lower region due to the lack of quick changing by the nursing staff. She is left for long hours to be changed and to attend to the patient's hygiene. The food menu was also chosen by the patient, as the patient does not eat (chicken, fish and eggs), and the same meals are brought continuously. There is no adequate care for the patient.</t>
  </si>
  <si>
    <t>بتاريخ 14-09-2022م لدينا موعد الساعه السابعة والنصف لدى الطبيب ماجد  وقبل الموعد بساعتين تم الاتصال بنا واخبارنا بان الموعد سوف يلغى وعليكم الحضور من الساعة ٥ الى الساعة 6:30  حسب توجيه الدكتور  تم الحضور قبل الساعه
السادسة والنصف ولم يتم دخولنا على الدكتور وبعد مضي ساعه ونصف من الانتظار ذهبت الى الاستقبال واخبرني بان الدكتور يرفض دخولنا له ثم ذهبت الى العياده ومحاوله الفهم من الممرضه هل هناك امكانيه
بالدخول فقامت بسؤالي عن وقت الموعد فقلت الموعد كان في 7:30  فما كان منها الا محاوله اغلاق الباب في وجهي واشارتها لي بوضع اصابعها على فمها بان لا اتكلم.
&lt;br&gt;&lt;div style="direction:rtl;"&gt;
On 14-09-2022 I went to the Dr.Majed althobaiti clinic to ask the nurse about the appointment she asked me “what time is your appointment ‘’ when I start to told her about the appointment she tried to close the door on my face and trying to silence me.  
&lt;/div&gt;</t>
  </si>
  <si>
    <t>On September 14, 2022, we had an appointment at 7:30 with Dr. Majid. Two hours before the appointment, we received a call informing us that it was canceled and that we should arrive between 5:00 and 6:30, as instructed by the doctor. We arrived before 6:30, but we were not allowed to see the doctor. After waiting for an hour and a half, I went to reception, where I was told that the doctor refused to let us in. I then went to the clinic and tried to ask the nurse if we could be seen. She asked me what time the appointment was, and I said it was at 7:30. She then tried to close the door in my face and gestured to me by putting her fingers over her mouth to stop me from speaking.
&lt;br&gt;&lt;div style="direction:rtl;"&gt;
On 14-09-2022 I went to the Dr.Majed althobaiti clinic to ask the nurse about the appointment she asked me “what time is your appointment ‘’ when I started to tell her about the appointment she tried to close the door on my face and trying to silence me.
&lt;/div&gt;</t>
  </si>
  <si>
    <t xml:space="preserve"> لدي موعد الساعه  7:40 مساءً في عيادة العيون عند الدكتور فهد الرويلي تم الحضور للعيادة عند الساعه 7:20  ودفع رسوم الكشف وفتح الملف وبقيت في الانتظار حتى الساعه 9:50  دون اي اهتمام او ابلاغي بسبب التأخير
سألت ممرضتين ولم يتم افادتي بمدة الانتظار .  </t>
  </si>
  <si>
    <t>I have an appointment at 7:40 PM at the eye clinic with Dr. Fahd Al-Ruwaili. I arrived at the clinic at 7:20 PM, paid the consultation fee and opened my file, and waited until 9:50 PM without any attention or explanation for the delay. I asked two nurses, but they didn't tell me how long I had to wait.</t>
  </si>
  <si>
    <t xml:space="preserve">تم الولاده القيصريه من قبل الدكتورة فتاه وتم اخبارنا بحصول نزيف لابنتي بعد الولاده ولم يتم توضيح الاسباب من قبل الدكتورة للمريضه .  
</t>
  </si>
  <si>
    <t>The cesarean section was performed by Dr. Fatah, and we were informed that my daughter experienced bleeding after birth, but the reasons were not explained by the doctor to the patient.</t>
  </si>
  <si>
    <t xml:space="preserve">عند سحب البلغم من الحق يتم تجريح المريض داخلياً مما يؤدي إلى خروج الدم والذي يتسبب في الام المريض . برودة الغرفه وعدم تغطيه المريض بشكل كاف . عدم دهن المريض بالكريمات حيث أن بشرة المريض جداً جافه . عدم قياس حرارة المريض كل ساعه حيث أنه بالعنايه المركزة ويحتاج إلى قياس الحرارة كل ساعه حسب إجراءات العنايه المركزه . </t>
  </si>
  <si>
    <t>When phlegm is suctioned from the throat, the patient is internally injured, leading to bleeding and pain. The room is cold, and the patient is not adequately covered. The patient's skin is very dry, and no creams are being applied. The patient's temperature is not being taken hourly, as he is in the intensive care unit and requires hourly temperature monitoring according to ICU protocols.</t>
  </si>
  <si>
    <t>تنم تنويم والدتي بتاريخ 2022-9-14 حيث انها تعاني من ارتفاع في انزيمات الكبد والصفراء ومقرر لها منظار لفتح القنوات.
في البداية تقرر المنظار يوم السبت ١٧/٩ الساعة ١٢ ظهرا وزارها طبيب التخدير يوم الجمعة مساء وطلب منها الصيام
ابتداء من الساعة ١٢ ليلا اي قبل ١٢ ساعة من المنظار وعند الساعة ١٠ صباحا نتفاجئ أن المنظار تم تأجيله بسبب طلب
طبيب التخدير رأي استشاري القلب واستشاري الباطنية. تأجل المنظار الى يوم الاحد ١٨/٩ الساعة ٥ مساء وتم ابلاغنا
بالصيام اعتبارا من الساعة ٥ صباحا . جاءت الساعة ٥ مساء لكن لم يكن هناك اي خبر عن المنظار وعند سؤالنا في قسم
التنويم أخبرونا أن المنظار سيكون الساعة السادسة ثم تأجل الى الساعة السابعة وبعد شكوانا على خدمات المرضى
انزلوا الوالدة الى الدور الاول الساعة السابعة وربع ولم تدخل لاجراء المنظار الا الساعة الثامنة والنصف. بالاضافة الى
خلال مدة اقامتنا من يوم الاربعاء مساء الى موعد اجراء المنظار لم ياتي أي استشاري الى المريض في الغرفة وكان الطبيب
المناوب في الجناح فقط هو من يتواصل معنا.</t>
  </si>
  <si>
    <t>My mother was admitted on September 14, 2022, due to elevated liver enzymes and bilirubin levels. She was scheduled for an endoscopy to open her bile ducts.
Initially, the endoscopy was scheduled for Saturday, September 17, at 12:00 PM. The anesthesiologist saw her on Friday evening and advised her to fast starting at midnight, 12 hours before the procedure. At 10:00 AM, we were surprised to learn that the endoscopy had been postponed because the anesthesiologist requested consultations from a cardiology consultant and an internist. The endoscopy was rescheduled for Sunday, September 18, at 5:00 PM, and we were again informed that she should fast starting at 5:00 AM. At 5:00 PM, there was still no word about the endoscopy. When we inquired at the inpatient department, we were told it would be at 6:00 PM, then it was postponed again to 7:00 PM. After complaining to the patient services department, my mother was taken to the first floor at 7:15 PM, but she wasn't admitted for the endoscopy until 8:30 PM. In addition, during our stay from Wednesday evening until the endoscopy appointment, no consultant came to the patient in the room, and only the on-call doctor in the ward communicated with us.</t>
  </si>
  <si>
    <t xml:space="preserve"> لدى ابنتي موعد بتاريخ 18-9-2022م الى عيادة الطبيب عبدالله الشمراني و موعد اخر بنفس اليوم مع طبيب اخر  ولكن حدث تاخير في الموعد الاول مما ادى الى عدم حضوري لعيادة الطبيب عبدالله عند مناداتنا وبعد الانتهاء من الموعد الاول تم حضورنا الى العيادة ولكن لم يتم استقبالنا من قبل الطبيب وتم التعامل معنا من قبل الطبيب  بأسلوب غير لائق حيث تم طلب خروجي من العياده . </t>
  </si>
  <si>
    <t>My daughter has an appointment on 9/18/2022 at Dr. Abdullah Al-Shamrani’s clinic and another appointment on the same day with another doctor, but there was a delay in the first appointment, which led to me not attending Dr. Abdullah’s clinic when we were called. After the first appointment ended, we went to the clinic, but we were not received by the doctor, and the doctor treated us in an inappropriate manner, as he asked me to leave the clinic.</t>
  </si>
  <si>
    <t xml:space="preserve">تم دخول المريضة بتاريخ 7-9-2022م وتم عمل عملية لها حيث تم تركيب انبوب للتغذية بالاضافة الى انها تعاني من شلل رباعي وتم اعطائها اجازة خلال فتره التنويم فقط ولم يتم اعطائها اجازه بعد الخروج .. </t>
  </si>
  <si>
    <t>The patient was admitted on September 7, 2022, and underwent surgery to insert a feeding tube. She also suffers from quadriplegia. She was granted sick leave only during her hospitalization and not after discharge.</t>
  </si>
  <si>
    <t xml:space="preserve">تم حضوي للعيادة بتاريخ 19-9-2022 لدى الطبيب محمد اسلم وتم طلب اجازة يومين وتم الموافقه على ذلك وحين ذهابي للتقارير تم اخباري انها اجازة يوم واحد فقط وليس كما اتفق عليه سابقا في العياده . </t>
  </si>
  <si>
    <t>I went to the clinic on 19-9-2022 to see Dr. Muhammad Aslam and requested a two-day leave, which was approved. When I went to the reports, I was told that it was only one day's leave and not as previously agreed at the clinic.</t>
  </si>
  <si>
    <t xml:space="preserve"> لا يعطي النظام (أون لاين) رقم فوري للشكوى، ما يحول بين المراجع وبين ضمان تقديمه للشكوى ووصولها
للمسؤول.</t>
  </si>
  <si>
    <t>The online system does not provide an immediate complaint number, which prevents the complainant from ensuring that their complaint is submitted and reaches the responsible party.</t>
  </si>
  <si>
    <t>تم اخذ وصفه من الدكتور لمدة ثلاث اشهر وعند الذهاب للصيدليه تم اعطائي وصفه لشهر واحد فقط ولم يكن لدي علم الا عند انتهاء الوصفه وزيارة صيدليه خارجيه تم اخباري من قبلهم ان الدواء مصروف لمدة ثلاث اشهر ولا يمكن اعطائي وصفه بعد شهر  حيث تم الرجوع للصيدليه لدى مستشفى الحمادي وتم اخباري بعدم توفر الدواء وحالتي تستلزم اخذ العلاج باقرب وقت .</t>
  </si>
  <si>
    <t>I received a prescription from the doctor for three months, and when I went to the pharmacy, I was given a prescription for only one month. I was unaware of this until the prescription expired and I visited an external pharmacy. They informed me that the medication was dispensed for three months and that I could not be given a prescription after one month. I then went back to the pharmacy at Al-Hammadi Hospital and was told that the medication was unavailable and that my condition required me to take the medication as soon as possible.</t>
  </si>
  <si>
    <t xml:space="preserve">رفض استقبال المؤمن له بسبب التأمين غير الفعال علما ان التأمين ظاهر في موقع الضمان </t>
  </si>
  <si>
    <t>The insured was refused admission due to ineffective insurance, even though the insurance is visible on the social security website.</t>
  </si>
  <si>
    <t>5.2.Incorrect  Information</t>
  </si>
  <si>
    <t xml:space="preserve">تم حضوري المستشفى20-9-2022  وتوجهت الى استقبال النساء والولادة لاخذ موعد انتظار مع الطبيبة عزة  و عند سوالي لموظفة الاستقبال باخذ موعد انتظار تم الرد علي باسلوب غير لائق جدا ولم يتم انزعاجي لعدم قبول الطبيبةلي كموعد انتظار ولكن تم انزعاجي من طريقة تعامل الموظفة لي . </t>
  </si>
  <si>
    <t>I came to the hospital on 20-9-2022 and went to the women’s and maternity reception to take a waiting appointment with Dr. Azza. When I asked the receptionist to take a waiting appointment, she responded to me in a very inappropriate manner. I was not upset that the doctor did not accept me as a waiting appointment, but I was upset by the way the receptionist treated me.</t>
  </si>
  <si>
    <t xml:space="preserve">تم دخول زوجتي يوم الخميس بتاريخ 16-9-2022 عن طريق الطوارئ بسبب انسداد القناة المرارية بحصوة.. وبناء على الكشف تقرر تنويم المريضة لاجراء منظار عاجل ولكن لم يتم مباشرة الطبيب الا يوم السبت وعمل العملية . </t>
  </si>
  <si>
    <t>My wife was admitted on Thursday, September 16, 2022, through the emergency room due to a blockage of the bile duct by a gallstone. Based on the examination, it was decided to admit the patient for an urgent endoscopy, but the doctor did not come until Saturday and performed the operation.</t>
  </si>
  <si>
    <t>لدي موعد بتاريخ 15-9-2022 الساعه 8:50 دقيقة مع الدكتور وحضرت الى قسم الاستقبال واجرت الموظفة الاجراءات
الساعه 8:55 دقيقة وقالت لي ان الدكتور غادر ثم سالتها كيف غادر وانا لدي موعد الان، وعند تواصل الموظفة مع الطبيب
رفض ادخالي ومعاينتي بالرغم من وجوده في العيادة وحضوري على الموعد بالوقت المحدد،</t>
  </si>
  <si>
    <t>I have an appointment with the doctor on September 15, 2022, at 8:50 AM. I arrived at the reception desk, and the receptionist processed my paperwork.
At 8:55 AM, she told me the doctor had left. I asked her how he could have left when I still had an appointment. When the receptionist contacted the doctor, he refused to see me, even though he was in the clinic and I arrived on time for my appointment.</t>
  </si>
  <si>
    <t xml:space="preserve">تم التعامل مع زوجتي بطريقة سئية وتم رفع الصوت عليها من قبل الدكتورة مروه حسني وتم حدوث جرح عميق اثناء الولاده وعند سوال الدكتوره تم اخبارانا يمكن ان يكون راس الطفل المتسبب لم يكن هناك توضيح من قبلها بشكل دقيق وكامل عن الاسباب وتم حضور الدكتور معتز  علما اني لم اطلب منه وتم الفحص من قبله على المريضه قبل خروجها . 
</t>
  </si>
  <si>
    <t>My wife was treated badly and Dr. Marwa Hosni raised her voice at her. A deep wound occurred during childbirth, and when we asked the doctor, she told us that the baby's head might have been the cause. There was no accurate and complete explanation from her about the reasons. Dr. Moataz came, even though I did not ask him, and he examined the patient before she left.</t>
  </si>
  <si>
    <t>اثناء مراجعه المختبر لعمل فحص تم سوال الفاحص والمشرفه عن المده التي يحتاجها الفحص ليتم ظهور النتيجه ويتم اجابتي من قبلهم تابع تطبيق الحمادي وتم اعادة السوال لضرورة معرفة الوقت لحضوري من مكان بعيد ويتم اخباري بطريقة غير مهنية خلال اليوم سوف تظهر النتيجه وعدم تحديد الساعات حيث قمت بالذهاب الي المدير المناوب وبعد مراجعه الملف الخاص تبين ان التحليل يحتاج ساعه ونص كحد اقصى ليتم صدور وفعلا صدرت خلال ساعه وانا كمراجع لدي الحق بان اعرف جميع المعلومات التي تخص مراجعتي .</t>
  </si>
  <si>
    <t>5.1.Patient-staff Communication</t>
  </si>
  <si>
    <t>6.1.Emotional Support</t>
  </si>
  <si>
    <t>3.4.Finance and Billing</t>
  </si>
  <si>
    <t xml:space="preserve">تم الحضور الى المستشفى يوم الخميس ظهرا لدى اختي موعد عند دكتور محمود ابو جنابا ، عند وصولي الى العياده وجدت باب العياده مفتوح   ولديه شخص ولا اعرف اذا كان مريض او موظف ، تم فتح الكشفيه من قسم الاستقبال وتم الانتظار لمدة 10 ولم يخرج الشخص من عند الدكتور ولان حالة اختي لا تحتمل الانتظار اكثر ذهبت وطرقت الباب وتم الاعتذار على المقاطعه واخبرته لدى اختي موعد وهي مريضه قام الدكتور بفتح الجهاز وقال ( كل شي عندي بالسستم والشخص الي عندي مريض وليس مواطن اذا خلصت دخلتكم ) ودخلنا للدكتور وتم رفع الصوت علينا من قبله والتحدث معنا بطريقة غير مهنية وعند سواله ماهو الاجراء الذي قام فيه للمريض قال (انتي وش شفتيني اسوي ) كان يتعامل معنا بطريقة سيئة والمريض فقط يحتاج توضيح من الطبيب المعالج . </t>
  </si>
  <si>
    <t>I went to the hospital on Thursday afternoon because my sister had an appointment with Dr. Mahmoud Abu Janaba. When I arrived at the clinic, I found the clinic door open and there was someone there, and I don't know if he was a patient or an employee. The consultation was opened at the reception, and we waited for 10 minutes, but the person did not come out of the doctor's office. Because my sister's condition could not bear to wait any longer, I went and knocked on the door and apologized for interrupting and told him that my sister had an appointment and that she was a patient. The doctor opened the computer and said, "Everything is in my system, and the person I have is a patient, not a citizen. When you are finished, you can come in." We went in to the doctor, and he raised his voice at us and spoke to us in an unprofessional manner. When we asked him what procedure he had performed for the patient, he said, "What did you see me doing?" He was treating us badly, and the patient only needs an explanation from the treating doctor.</t>
  </si>
  <si>
    <t>During my visit to the lab for a test, I asked the examiner and the supervisor about the time it takes for the test results to appear. They told me to follow the Al-Hammadi application. I repeated the question because I needed to know the time since I was coming from a distant location. I was told unprofessionally that the result would appear during the day, without specifying the hours. I went to the on-duty manager, and after reviewing my file, it became clear that the analysis needed a maximum of one and a half hours to be issued. Indeed, it was issued within an hour. As a patient, I have the right to know all the information related to my visit.</t>
  </si>
  <si>
    <t>تم الحضور لعمل سونار تكيسات وعند وصولي تم اخباري من قبل موظفة الاستقبال بضرورة دفع كشفيه 250 ريال للدخول على الدكتوره وبعد الانتهاء من السونار تم الذهاب لموظفة اخرى وعند سوالها تم اخباري من قبلها بامكاني دفع قيمة السونار فقط بدون مبلغ الكشفيه .</t>
  </si>
  <si>
    <t>I came to have a cyst ultrasound done, and upon my arrival, the receptionist told me that I needed to pay a consultation fee of 250 riyals to see the doctor. After the ultrasound was finished, I went to another employee, and when I asked her, she told me that I could pay for the ultrasound only, without the consultation fee.</t>
  </si>
  <si>
    <t xml:space="preserve">حجزت موعد الساعه 3:23م   وعند حضوري وتسجيلي من موضف الاستقبال الساعه 3:25م تم تاخري دقيقتان حظرت لدى عيادة الدكتور وتم دخول  حالتان او ثلاثه  قبل موعدنا  وتم الانتظار ما يقارب ساعة حيث تم دخولنا للعيادة وتم النقاش  مع د عبداالله بسبب التاخير  لكن تم الرد علينا بطريقة غير لائقة من قبل  الطبيب. </t>
  </si>
  <si>
    <t>I booked an appointment for 3:23 PM, and when I arrived and was registered by the receptionist at 3:25 PM, I was two minutes late. I arrived at the doctor's clinic, and two or three patients had entered before our appointment. We waited for about an hour. We entered the clinic and discussed the delay with Dr. Abdullah, but the doctor responded to us in an inappropriate manner.</t>
  </si>
  <si>
    <t>I came to get the Hajj vaccination and I was obliged to pay a doctor's consultation fee.</t>
  </si>
  <si>
    <t xml:space="preserve">بتاريخ 9-9-2022م لم يتم اعطائي طفلتي من قبل الحضانه لعدم دفعي للمبلغ المستحق حيث تم طلب طفلتي  من الاخصائية للخروج فأخبرتني بدفع المبلغ وانهاء كافة الاجراءات والخروج .
</t>
  </si>
  <si>
    <t>On September 9, 2022, the nursery refused to release my baby because I hadn't paid the outstanding fees. The caregiver asked me to pay the fees and complete all the necessary procedures before releasing my baby.</t>
  </si>
  <si>
    <t xml:space="preserve">تم حضوري بتاريخ 25 سبتمبر 2022م الى عيادة الطبيب فهد الدوسري وكان موعدي الساعة 7 مساء تم فتح باب العياده فاخبرت الطبيب بأن موعدي الان فتم تجاهلي تماما ولم يتم الرد علي وتم مناداة مريضة اخرى وتم اغلاق الباب دون الرد علي . </t>
  </si>
  <si>
    <t>On September 25, 2022, I went to Dr. Fahd Al-Dossari’s clinic. My appointment was at 7 pm. The clinic door was opened, and I told the doctor that my appointment was now, but I was completely ignored and no one responded to me. Another patient was called, and the door was closed without responding to me.</t>
  </si>
  <si>
    <t>جئت لأخذ لقاح الحج، وكان عليّ دفع رسوم استشارة الطبيب.</t>
  </si>
  <si>
    <t xml:space="preserve">تم الحضور بتاريخ 25 سبتمبر 2022م  اردت الاستفسار من الدكتور هل سيتم اخذ وقت اطول مع  المريض حيث انه تاخر بسبب وجود مريض لفتره طويله رغم انتظاري لاكثر من ساعه وقال وهو رافع يده وبغضب اذا ارت الغي فاتورتك. </t>
  </si>
  <si>
    <t>The appointment was held on September 25, 2022. The doctor inquired whether he would postpone the appointment for a longer period with the patient, as he was delayed due to an illness that lasted for a long time, despite his expectation of more than one patient. He said, raising his hand angrily, “If you want, cancel your bill.”</t>
  </si>
  <si>
    <t xml:space="preserve">تم عمل تحليل بول وتم اخباري من قبل المختبر بان العينة لم تعمل بالشكل الصحيح حيث تم طلب اعادة عمل التحليل وتم دفع مبلغ التحليل المعاد على الرغم من انني من المرضى المحولين من مستشفى قوى الامن ولا يجب علي الدفع . </t>
  </si>
  <si>
    <t>A urine analysis was performed, and I was informed by the laboratory that the sample was not processed correctly. The analysis was requested to be repeated, and I paid the fee for the repeated analysis, even though I am a patient referred from the Security Forces Hospital and I should not have to pay.</t>
  </si>
  <si>
    <t xml:space="preserve">تم مراجعه زوجتي العياده  بتاريخ 20 سبتمبر 2022م  وهي بحاله صعبه جدا وتعاني من نزيف حاد دام ١٤ يوم منذ بدايه الدوره الشهريه طلبت منها الدكتوره عمل تحاليل واخذ ابره حديد عن طريق الوريد قبل الاطلاع على نتيجه التحاليل ولم يتم عمل فحص الحساسية لاخذ ابرة الحديد مما ادى الى تحسس جسم المريضه وظهور حبوب وحكه قويه بكامل الجسم وضيق بالتنفس وذهبت المريضه الى الطوارى وتم اعطاؤها ابره لتخيف الحساسية بالاضافة لم يتم تزويد التامين بالمعلومات الكافية للموافقة على الاجراءات مما أدى الى عدم الموافقه من شركة التامين، علما بان زوجتي عند مراجعه قسم الاشعه لم يتمكنوا من فحصها بسبب النزيف . </t>
  </si>
  <si>
    <t>My wife was seen at the clinic on September 20, 2022, in a very difficult condition and suffering from severe bleeding that lasted 14 days since the beginning of her menstrual cycle. The doctor asked her to do tests and take an iron injection intravenously before seeing the results of the tests. No allergy test was done for taking the iron injection, which led to the patient's body becoming allergic and the appearance of pimples and severe itching all over her body and shortness of breath. The patient went to the emergency room and was given an injection to relieve the allergy. In addition, the insurance was not provided with enough information to approve the procedures, which led to the insurance company not approving. Note that when my wife went to the radiology department, they were unable to examine her because of the bleeding.</t>
  </si>
  <si>
    <t xml:space="preserve">لدي موعد الساعه 11:45 صباحا لدى الدكتور عطا الله وتم الانتظار لمدة من الوقت علما اني دخلت العياده الساعه 12:15 . </t>
  </si>
  <si>
    <t>I have an appointment at 11:45 AM with Dr. Attallah and I have been waiting for some time, even though I entered the clinic at 12:15.</t>
  </si>
  <si>
    <t xml:space="preserve">يوجد تأخير واضح  عن حضور عملية الولادة وعند حضورها تم تحويلي واتخاذ قرار الولاده القيصري في مده قصيره ولا يوجد سبب واضح حيث انه تم اخباري مسبقا ان حالتي جيده وسوف تتم الولاده طبيعيه . وبعد عملية الولاده تم الانتظار لمده طويله جدا مايقارب الاربع ساعات وعند حضور الدكتوره تم اخباري بوجود نزيف ولم يتم توضيح الاسباب ايضا هناك اهمال ولا يوجد متابعه للمريضه قبل وبعد الولاده. </t>
  </si>
  <si>
    <t>There was a clear delay in my arrival for the delivery. When I finally arrived, I was referred for a cesarean section, and the decision was made shortly afterward without any clear reason, as I had been told beforehand that my condition was good and that I would have a natural birth. After the delivery, I waited for an extremely long time, approximately four hours. When the doctor finally arrived, she informed me of bleeding, but the reasons were not explained. There was also negligence and no follow-up care for the patient before and after delivery.</t>
  </si>
  <si>
    <t xml:space="preserve">the nurse in the ER department did not put the 
 cannula in correct place then when I went to the OR anesthesiologist she said they put it the wrong way and they are change it to the other hand </t>
  </si>
  <si>
    <t>لم تضع الممرضة في قسم الطوارئ الكانيولا  في مكانها الصحيح، وعندما ذهبت إلى طبيب التخدير في غرفة العمليات، قالت إنهم وضعوها بشكل خاطئ وأنهم سيغيرونها إلى الجهة الأخرى.</t>
  </si>
  <si>
    <t xml:space="preserve"> تم الحضور الى عيادة الطبيب معتز وقرر لي عملية غدة بارثولين . حيث تم ابلاغي بالحضور الساعة 7 صباحا
والعملية ستكون الساعة 11 صباحا وعند حضوري وانتظاري تم ابلاغي بان العملية ستكون الساعه 5 مساء مما ادى الى
استيائي وعمل العملية من قبل الطبيبة مروى حسني .</t>
  </si>
  <si>
    <t>I went to Dr. Moataz's clinic and he decided to examine my Bartholin's gland. I was told to come at 7 AM, but it will be 11 PM, and I will be waiting until 5 PM, which will be a great relief to me. I appreciate the good work done by Dr. Marwa Hosni.</t>
  </si>
  <si>
    <t xml:space="preserve">تم حضوري بتاريخ 10 سبتمبر 2022م الى الطبيبه هناء وتم عمل مسحة حيث تم ابلاغي بان المسحة سليمة رغم وجود الآم لدي وتم توجهي الى الطوارئ بتاريخ 16سبتمبر 2022 بسبب اللآم وتم ابلاغي بالحضور بالعيادات الخارجية،  في اليوم التالي  تم  الحضور الى عيادة الطبيب معتز وقرر لي عملية غدة بارثولين . </t>
  </si>
  <si>
    <t>On September 10, 2022, I went to Dr. Hanaa and a swab was taken. I was informed that the swab was normal despite having pains. I went to the emergency room on September 16, 2022, because of the pains, and I was told to come to the outpatient clinics. The next day, I went to Dr. Moataz’s clinic, and he decided that I needed a Bartholin gland operation.</t>
  </si>
  <si>
    <t>تممراجعتي بتاريخ 29-08-2022  وطلب الدكتور فحوصات مختبر رفعت طلب للتأمين ولم يتم التجاوب معنا دفعت المبلغ المطلوب كاش حيث لم يتم الرد من المستشفى على التأمين خلال أسبوع كامل</t>
  </si>
  <si>
    <t>I was seen on 29-08-2022 and the doctor ordered lab tests. I submitted a request for insurance, but there was no response. I paid the required amount in cash, as the hospital did not reply to the insurance claim for a full week.</t>
  </si>
  <si>
    <t xml:space="preserve">تم الحضور للمراجعه بعد اسبوع من خروج الطفل لدى الدكتوره اكرام وتم تشخيص الطفل وتم اخباري من قبلها انها المسؤله عن حالته وتم اخبارانا ان الطفل لديه مشكله ويوجد ثقب في القلب ويجب مراجعة الدكتوره بعد ثلاث اسابيع حيث لم يكن هناك توضيح كامل عن الاسباب علما انه في اخر زياره لم يكن يعاني من اي مشكله كما تم اخبارنا من قبل طبيبة الاطفال . 
</t>
  </si>
  <si>
    <t>We came for a follow-up appointment a week after the child was discharged from Dr. Ikram's clinic. The child was diagnosed, and she informed me that she was responsible for his case. We were told that the child had a problem and that there was a hole in his heart, and that we should see the doctor again after three weeks. There was no full explanation of the reasons, although at the last visit he did not have any problems, as we were told by the pediatrician.</t>
  </si>
  <si>
    <t xml:space="preserve">تم زيارة الدكتور محمد عبد الواحد وتم اعطائي ابرة حديد وتم اخباري من قبله في الموعد التالي يتم اخذ الجرعه الثانيه حيث لم تتحسن حالتي الصحيه وقمت بزيارة قسم الطوارئ وتم اخباري من قبل طبيب الطوارئ ان جرعة الحديد زائده ولم تستدعي حالتي اخذ ذلك لا يوجد تشخيص واضح من قبل الاطباء . </t>
  </si>
  <si>
    <t>I visited Dr. Muhammad Abdul Wahid and was given an iron injection. He told me that at the next appointment I would take the second dose, as my health condition had not improved. I visited the emergency department and was told by the emergency doctor that the iron dose was excessive and my condition did not warrant it. There is no clear diagnosis from the doctors.</t>
  </si>
  <si>
    <t xml:space="preserve">تاخر الرد على استفسارات شركة التامين بتاريخ : 16/9 لايوجد لدي موافقة طبية حيث ان شركة التامين ارسلت بعض الاستفسارات لارسال الموافقة الطبية ولكن لا يوجد اي تعاون او رد من قبل مستشفى الحمادي ١٢ يوم ولا يوجد اي تجاوب. </t>
  </si>
  <si>
    <t>The insurance company's response to inquiries was delayed until 9/16. I do not have medical approval, as the insurance company sent some inquiries to send the medical approval, but there has been no cooperation or response from Al Hammadi Hospital for 12 days and there is no response.</t>
  </si>
  <si>
    <t>المستشفى طلب مبلغ كشفيه والمريضه مراجعه</t>
  </si>
  <si>
    <t>The hospital requested a consultation fee and the patient went for a follow-up appointment.</t>
  </si>
  <si>
    <t xml:space="preserve">عدم  تواجد موظف الصيدلية المسؤول عن الوصفات المقيدة وتم انتظار المريض مايقارب الساعتين حتى حضور الموظف . </t>
  </si>
  <si>
    <t>The pharmacy employee responsible for restricted prescriptions was not present, and the patient waited for approximately two hours until the employee arrived.</t>
  </si>
  <si>
    <t xml:space="preserve">Closed </t>
  </si>
  <si>
    <t xml:space="preserve">بتاريخ 23-08-2022م تم حضوري لموعدي في عيادة العيون وتم دفع كشفية الطبيب وعند دخولي للعيادة طلب مني  الطبيب بعمل فحص بعد العوده للعيادة والانتهاء من الطبيب طلب مني الطبيب بدفع مبلغ الاجراءات قبل المغادرة حيث لم يتم اخباري بدفع المبلغ قبل عمل الاجراءات ولم اخير في رغبتي بعمل الاجراءات بالاضافة  الى يتم ارسال رسائل من قبل التامين بالموافقه على اجراءات في اليوم التالي على الرغم من عدم وجودي في المستشفى . </t>
  </si>
  <si>
    <t>On 23-08-2022, I attended my appointment at the eye clinic and paid the doctor's fee. Upon entering the clinic, the doctor asked me to undergo an examination. After returning to the clinic and finishing with the doctor, he asked me to pay the fee for the procedures before leaving. I was not informed about paying the fee before the procedures were carried out, and I was not given a choice in my desire to carry out the procedures. In addition, messages were sent by the insurance approving procedures for the following day, even though I was not at the hospital.</t>
  </si>
  <si>
    <t>Relationship complaints</t>
  </si>
  <si>
    <t xml:space="preserve">تم رفع الموافقات الطبيه لشركة التأمين من اول زيارة ويتم الرفض بسبب ان التأمين غير فعال وبحاجه الى افصاح الحمل لزيارة عيادات النساء والولادة  ولم يتم اخبار ي بالرفض وتم اجراء عملية الولاده بعدها تم اخباري بأن التأمين يرفض جميع الموافقات لكامل الزيارات لمدة ستة اشهر وتم رفع مطالبة ماليه بقيمة 15الف مع العلم بأن المستفيد يدفع نسبة التحمل فقط لكل الزيارات السابقه. </t>
  </si>
  <si>
    <t>Medical approvals were submitted to the insurance company from the first visit and were rejected because the insurance is not effective and requires disclosure of pregnancy to visit women’s and maternity clinics. I was not informed of the rejection and the delivery was performed. Afterwards, I was informed that the insurance rejects all approvals for all visits for six months and a financial claim of 15,000 was filed, knowing that the beneficiary only pays the deductible for all previous visits.</t>
  </si>
  <si>
    <t xml:space="preserve">تم رفع الموافقات الطبيه لشركة التأمين من اول زيارة وتم رفض الموافقه ولكن لم يتم ابلاغنا بذلك وتم دفع نسبة تحمل فقط ولم يتم ابلاغنا بان زوجتي تحتاج الى افصاح الحمل لزيارة عيادة النساء والولادة وتمت المتابعة في عيادة النساء والولادة لعدة  اشهر ويتم قبول الموافقات الطبية على الاجراءات ، بعد ذلك تم ابلاغنا بعد الولادة بدفع المبلغ نقدا لعدم موافقه التامين على اجراء الولادة لعدم وجود تصريح بالافصاح ولم يتم اخبارنا بذلك مسبقا . </t>
  </si>
  <si>
    <t>Medical approvals were submitted to the insurance company from the first visit and the approval was rejected, but we were not informed of this. We paid only a percentage of the cost, and we were not informed that my wife needed a pregnancy disclosure to visit the obstetrics and gynecology clinic. Follow-up was done at the obstetrics and gynecology clinic for several months, and medical approvals were accepted for the procedures. After that, we were informed after the birth to pay the amount in cash because the insurance did not approve the birth procedure due to the lack of a disclosure permit, and we were not informed of this beforehand.</t>
  </si>
  <si>
    <t>5.1.1.Miscommunication with PatientAX5:BA5</t>
  </si>
  <si>
    <t>5.1.1.Miscommunication with PatientAX5:BA6</t>
  </si>
  <si>
    <t xml:space="preserve">تم زيارتي للطبيب محمد رحال بتاريخ 06-08-2022م وطلب تحويلي الى الطبيب احمد قعقع وعند ذهابي الى الطبيب احمد قعقع اخبرني بان الطبيب محمد لم يتواصل معه  وانi يستطيع ان يستقبل حالتي فطلب مني الذهاب مرة اخرى الى الطبيب محمد ليتواصل معه مما ادى الى استيائي بتنقلي بين العيادتين وعدم خدمتي على اكمل وجهه . </t>
  </si>
  <si>
    <t>I visited Dr. Muhammad Rahal on 06-08-2022 and he asked me to be transferred to Dr. Ahmed Qaqa. When I went to Dr. Ahmed Qaqa, he told me that Dr. Muhammad had not contacted him and that he could receive my case. He asked me to go again to Dr. Muhammad so that he could contact him, which led to my dissatisfaction with moving between the two clinics and not being served in the best possible way.</t>
  </si>
  <si>
    <t xml:space="preserve">تم دخول والدتي للتنويم بتاريخ 24-08-2022  وبطلب من الطبيب محمد منير خان ان تجلس الوالده بعد العملية(تنظيف للركبتان)، تمت الموافقه من التأمين على يوم واحد فقط وتم ابلاغ مكتب التمريض بالدور الثالث بأنه ان لم يتم الموافقه من التأمين على اليوم الثاني نحن على استعداد على الدفع مقابل الليله وتم تزويدهم برقم هاتفي كي يتواصلوا معي ،تم رفض الطلب من قبل التامين وتم الطلب من والدتي بالمغادرة ، وبعد خروج الوالده اتاها الم شديد الزمنا العوده مره اخرى الى الطوارئ واتى الطبيب منير خان
واستنكر بشده خروجها وان حالتها تستدعي المكوث ليله اخرى. وبالمقابل لم يصرفوا كامل الادويه التي وصفها الطبيب من جناح التمريض بالدور الثالث مما اضطررنا الى الانتظار ليوم السبت 2022-08-27
</t>
  </si>
  <si>
    <t>My mother was admitted on August 24, 2022. At the request of Dr. Muhammad Munir Khan, she needed to stay overnight after her knee surgery (cleaning). Insurance approved coverage for one night only. The nursing office on the third floor was informed that if insurance didn't approve coverage for a second night, we were prepared to pay for the night. They were given my phone number so they could contact me. Insurance refused the request, and my mother was told to leave. After her discharge, she experienced severe pain, forcing us to return to the emergency room. Dr. Munir Khan came and strongly objected to her discharge, stating that her condition required another night. Furthermore, the nursing office on the third floor didn't dispense all the medications prescribed by the doctor, forcing us to wait until Saturday, August 27, 2022.</t>
  </si>
  <si>
    <t xml:space="preserve">تم دخولي الى العمليات بتاريخ 13-06-2022م وتم تخديري ولكن لم يتم عمل العملية لحدوث انخفاض في انزيمات الكبد وتم دفع مبلغ ليومين تنويم مسبقا ولم يتم ارجاع المبلغ لي بالاضافة الى ان المستشفى يطالبني بمبلغ 11 الف وانا لم اقم باي اجراء  ولم يتم الغاء موافقه العملية من قبل المستشفى . </t>
  </si>
  <si>
    <t>I was admitted to the operating room on 13-06-2022 and was anesthetized, but the operation was not performed due to a decrease in liver enzymes. I paid for two days of hospitalization in advance, and the money was not refunded to me. In addition, the hospital is demanding 11,000 from me, and I did not perform any procedure, and the approval for the operation was not canceled by the hospital.</t>
  </si>
  <si>
    <t xml:space="preserve">بتاريخ 21-08-2022م تم حضوري الى عيادة الطبيبة مروى زكي ولكن لم تكن الطبيبه متواجده ولم يتم دخولي للعياده وتم حفظ الكشفية على الرغم من عدم دخولي للعيادة وتم حضوري للعيادة في اليوم التالي 22-08-2022م وعند حضوري للمراجعه بتاريخ 27-08-2022م تم اخباري بعدم استحقاقي للمراجعه لان الكشفيه الاولى تم حفظها على الرغم من عدم دخولي للعيادة . </t>
  </si>
  <si>
    <t>On 21-08-2022, I went to Dr. Marwa Zaki’s clinic, but the doctor was not present and I did not enter the clinic. The consultation was saved despite my not entering the clinic. I went to the clinic the following day, 22-08-2022, and when I went for a follow-up on 27-08-2022, I was told that I was not entitled to a follow-up because the first consultation was saved despite my not entering the clinic.</t>
  </si>
  <si>
    <t xml:space="preserve">تم صرف حليب لطفلي قميته الغذائيه اقل من الطبيعي ولفئه معينه من الاطفال ( للعلم تم سؤال الطبيب الحليب وفرقه عن حليب طفلي s26 جولد وابلغني انه لايوجد فرق بينه وبين s26 التيما. </t>
  </si>
  <si>
    <t>My child was given milk with a nutritional value lower than normal and for a specific category of children (for your information, I asked the doctor about the milk and its difference from my child’s S26 Gold milk, and he told me that there is no difference between it and S26 Ultima).</t>
  </si>
  <si>
    <t xml:space="preserve">عند القدوم لتنويم النساء والولاده تم حضور الدكتوره دعد نيابه عن الدكتوره ماجده ملك ولوحظ على الدكتوره دعد المعامله السيئه جدا للمريضه والفاظ سيئه وعدم التعامل مع المريضه باريحيه وانسيابيه وطلبت من الاستقبال تغييرها بسبب اسلوبها السيئ مع المريضه والمرافق وتم تغييرها بالدكتوره مروه زكي وتم الاقرار بالولاده الطبيعيه وعندما تم الفحص للرحم وانفتاحه ١٠ س تم اقرار الولاده ( عملية قيصريه ) بناء على قرار الدكتوره مروه على ان الجنين كبير ولايمكن ولاده طبيعي فارجو النظر في موضوعي مع الدكتوره ماجد والدكتوره دعد بسبب عدم عمل سونار في الشهر التاسع وقياس حجم الجنين ليتم اقرار عمليه قيصريه ملاحظه تم مراسلة الدكتوره ماجده ملك عن طريق الواتساب ليتم الاستفسار منها عن موعد الولاده وتم فتح الرساله ولم ترد اكثر من مره. </t>
  </si>
  <si>
    <t>Upon arriving for the women's ward and delivery, Dr. Daad was present in place of Dr. Magda Malak. It was noted that Dr. Daad treated the patient very badly, using bad language and not dealing with the patient in a comfortable and smooth manner. I asked the reception to replace her because of her bad attitude towards the patient and the companion, and she was replaced by Dr. Marwa Zaki. A natural birth was approved, and when the cervix was examined and found to be dilated to 10 cm, a cesarean section was approved based on Dr. Marwa's decision that the fetus was too large for a natural birth. I request that you look into my case with Dr. Magda and Dr. Daad because they did not perform an ultrasound in the ninth month and measure the size of the fetus in order to approve a cesarean section. Note: I contacted Dr. Magda Malak via WhatsApp to inquire about the delivery date, and the message was opened but she did not reply more than once.</t>
  </si>
  <si>
    <t>6.2.Assault  and Harassment</t>
  </si>
  <si>
    <t xml:space="preserve">تم حضوري بتاريخ 29-06-2022م الى قسم الطوارئ لاصابتي بكورونا تم اخذ العلامات الحيوية وتم انتظاري لفترة طويلة من الساعه 12 الى 11 ولم يقم الطبيب بالكشف علي ومتابعة حالتي مما ادى الى استيائي ومغادرتي المستشفى . </t>
  </si>
  <si>
    <t>On 29-06-2022, I went to the emergency department because I had COVID-19. My vital signs were taken, and I waited for a long time, from 12 to 11, but the doctor did not examine me or follow up on my condition, which led to my dissatisfaction and my leaving the hospital.</t>
  </si>
  <si>
    <t xml:space="preserve">تم حجز موعد بتاريخ 3082022 لدى عيادة الطبيب وافي العنزي ، حيث تم رفع طلب لاجراءات للتأمين قبل دخولي على الطبيب والكشف علي وشرح الاشكاليه التي اواجهها  مما ادى الى استيائي والغاء الكشفيه ومغادرتي . </t>
  </si>
  <si>
    <t>An appointment was booked on 30/8/2022 at Dr. Wafi Al-Anzi’s clinic, where a request was submitted for insurance procedures before I entered the doctor’s office, and he examined me and explained the problem I was facing, which led to my dissatisfaction, the cancellation of the examination, and my departure.</t>
  </si>
  <si>
    <t>تم حضوري بتاريخ 23\8\2022 إلى الدكتوره هاجر وتم إحضار معي نتائج تحاليل وإفادت الدكتوره بأني أعاني من التهاب بول وتم صرف لي مضاد حيوي مع العلم باني حامل وتم طلب اجراء مزرعه وبعد عودتي للنتائج تم إخباري بأني لا أعاني من التهاب البول من ما ادى إلى استيائي باعطائي المضاد قبل التأكد من النتائج .</t>
  </si>
  <si>
    <t>On 8/23/2022, I went to Dr. Hajar and brought with me the results of tests. The doctor said that I had a urinary tract infection and prescribed antibiotics for me, knowing that I am pregnant. A culture was requested, and after I returned for the results, I was told that I did not have a urinary tract infection, which led to my dissatisfaction with being given antibiotics before confirming the results.</t>
  </si>
  <si>
    <t xml:space="preserve">closed </t>
  </si>
  <si>
    <t>.</t>
  </si>
  <si>
    <t>5.2.Incorrect Information</t>
  </si>
  <si>
    <t>5.1.Patient-staff  Communication</t>
  </si>
  <si>
    <t>2.3.Skills and Conduct</t>
  </si>
  <si>
    <t>6.2.Assault  and  Harassment</t>
  </si>
  <si>
    <t>تم طلب من المستفيدة بدفع مبلغ اضافي بدون توضيح ما هي الاجراءات اوالخدمات التي تم الدفع عنها</t>
  </si>
  <si>
    <t>الساعه 10:30 مساء تم التواصل معي من قبل الموظف ابراهيم الحربي من قسم الموافقات الطبيه بخصوص طلبي وتم التحدث معي باانفعال منذ بداية الاتصال وفي كل مره احاول التحدث والشرح لمشكلتي تتم مقاطعتي من قبل الموظف وكان يتحدث معي بصوت عالي وأسلوب غير مهني وقمت بسؤاله هل المكالمه مسجله أجاب بلا اعلم . قمت بسؤاله ايضا عن اسمه ورفض الإفصاح تم الرد من قبله انه تم الاتصال لخدمتك فقط .</t>
  </si>
  <si>
    <t>It is a set of Physiotherapy sessions by the doctor, where only four sessions were given and six sessions were decided for me.</t>
  </si>
  <si>
    <t>في 7 نوفمبر 2022، ذهبت إلى العيادة لأخذ حقنة فيرينكت. عندما بدأت يدي بالتورم، أخبرت الممرضة لكنها لم تفعل شيئًا.</t>
  </si>
  <si>
    <t>On June 18, 2022, I underwent an endoscopic procedure to remove a stone from my parotid gland at the ENT consultant, Dr. Majid Sayel Al-Thubaiti. When I recovered, he told me that there was no parotid gland stone. After three months, I referred the patient to King Khalid Hospital in Al-Kharj. After performing the necessary procedures, it is clear that he will not take your account into account.</t>
  </si>
  <si>
    <t>6.2.Assault and  Harassment</t>
  </si>
  <si>
    <t xml:space="preserve"> تم الذهب للشباك 11 لصرف العلاج وعند السؤال طلب مني الرجوع للدكتور ليتم اخذ ورقه حيث قام الدكتور باخباري ان الوصفات يتم ادخالها بالسستم   وعند الرجوع للموظف قال لي ( المفترض تم اخباري انها نزلت بالسستم يجب اخذ رقم اخر والانتظار ) تم التعامل معي بطريقة غير مهنيه من قبل الموظف .  </t>
  </si>
  <si>
    <t>On November 8, 2022, I was born by Dr. Duaa. During the delivery, I heard a voice. I was not informed of this yet. After the X-ray, they said there was a twist in my baby's hand. The report and X-ray images revealed a fracture in the clavicle. Dr. Jihad said to consult the security forces. They did the X-ray again and confirmed that it was a mobile fracture.</t>
  </si>
  <si>
    <t xml:space="preserve"> تم زيارة عيادة الطبيب عطالله الرحيلي بتاريخ 13 نوفمبر 2022 الساعة 5 مساء وكنت في قائمة الانتظار
وألتقيت بالطبيب وطلب مني بعض التحاليل وقال لي بحضور المنسقه أن ازوره يوم الثلاثاء تاريخ 15 نوفمبر 2022 م وتم التواصل مع المنسقه و طلب منها عبر الواتس اب ان تقوم بتسجيلي انتظار لانني ساكن في مدينة الخرج. رفضت وقالت يجب أن أحضر بنفسي وأسجل اسمي في الاستقبال حضورياً عند وصولي. وصلت المستشفى وتم تسجيل اسمي عند استقبال العيادات وتم سؤال المنسقة كم عدد المرضى قبلي، ذكرت بأنها لا تعرف تم انتظاري لفترة طويلة و تواصلت مع المنسقة مرة اخرى وطلبت منها معرفه كم عدد المرضى الذين قبلي وتم تجاهلي من قبلها و انتظرت ساعتين اضافيتين وسألت المنسقه كم عدد المرضى امامي وقالت لي امامك 3 مرضى. وتم دخول 4 مرضى تم  سؤال المنسقة  “قلت لي امامي 3 مرضى،الان دخل مريض رابع” تم الرد   عنده موعد لازم تنتظر  . وبعدها تم مناداة 4 مرضى اضافيين. واذا بي أكون أخر مريض ينتظر واذا بالساعة قاربت الى 10:30 تقريبا. حيث تم استيائي من المنسقة طفله وادخالها لمرضى انتظار جاؤو بعدي بساعات ووضعت المنسقة اسمي  أخر اسم في القائمة.   </t>
  </si>
  <si>
    <t>On November 18, 2022, my wife took my son to the emergency room. He was suffering from burns on his thighs. The triage officer was asked to accompany her to put the child in a room and leave the child without any first aid. No nurse came to me. We pressed the call bell, but no one came. My wife called three times from the door of the room, but no one answered. My child’s case was not attended to by any doctor in the emergency department.</t>
  </si>
  <si>
    <t xml:space="preserve"> بتاريخ 16 نوفمبر 2022م تم حجز موعد لدى الطبيب خالد الزومان وتم حضوري على الموعد الساعة الثامنة ووجدت ان الطبيب غادر. </t>
  </si>
  <si>
    <t>On November 16, 2022, an appointment was booked with Dr. Khaled Al-Zouman. I arrived at the appointment at eight o'clock and found that the doctor had left.</t>
  </si>
  <si>
    <t xml:space="preserve"> لم يتم ابلاغي في الخروج الا ساعه ١١ فليل في الظهر سالتهم قالو الخروج غدا الظهر</t>
  </si>
  <si>
    <t xml:space="preserve">تم الحضور الى قسم الطوارئ بتاريخ 18 نوفمبر2022م ،  تم التاخر في استقبال طفلي وعند التوجهه الى المدير المناوب تم التعامل معي بطريقه غير لائقه وطردي من المكتب حيث تم خروجي الى مستشفى اخر . </t>
  </si>
  <si>
    <t>I went to the emergency department on November 18, 2022. There was a delay in receiving my child, and when I went to the duty manager, I was treated inappropriately and expelled from the office, so I went to another hospital.</t>
  </si>
  <si>
    <t>في 25 نوفمبر 2022/ الساعة 3:00 مساءً، طلبت طفلي من الحضانة. بعد 15 دقيقة اتصلت بهم مرة أخرى لأخذ الطفل لأنه كان يبكي، لكن الموظفة قالت لي: "أنتِ مُتلاعبة ولن نعطيكِ الطفل مرة أخرى عندما تطلبينه!".</t>
  </si>
  <si>
    <t>On November 20, 2022, my daughter was brought to the emergency department where the file was taken by Dr. Marwa Salloum. My daughter was diagnosed as having a clear viral infection, but she was given high doses of antiviral medication that were not suitable for her. She was asked to be admitted, but this was not approved. A report was written about my daughter, which led to her being transferred to another hospital.</t>
  </si>
  <si>
    <t>بتاريخ 26 نوفمبر 2022م  تم اخراج ابنتي من العناية المركزة و تحويلها الى غرفة  مع العلم انه المريض بناءً على فئة التأمين يستحق جناح وليس غرفة، عند نقل المريضة للغرفة 3127 الغرفة لم تكن مهيئة حيث ان المريضة كانت تعاني من التهاب حاد بالرئتين ويلزمها اكسجين مستمر تبين انه يوجد مشكله في اجهزة الاكسجين الموجودة في الغرفة واستمرت لاكثر من 30 دقيقة وهذا لا يتناسب مع حالة المريض،  بالاضافة الى  لا يوجد سرير للمرافق ولم يتم تقديم الوجبات اللازمة للمرافق ايضاً</t>
  </si>
  <si>
    <t>On November 26, 2022, my daughter was discharged from the intensive care unit and transferred to a room, even though, according to her insurance category, she was entitled to a suite, not a room. Upon transferring her to room 3127, the room was unsuitable. She was suffering from severe pneumonia and required continuous oxygen, and it turned out there was a problem with the oxygen equipment in the room. This issue persisted for more than 30 minutes, which is unacceptable given her condition. Furthermore, there was no bed for a caregiver, and no meals were provided for them.</t>
  </si>
  <si>
    <t>I didn't need an appointment with Dr. Iman Jald, and the treatment required a blood test beforehand. Since the test had to be done while fasting, I arrived the next day after taking the test results from work. On the day of my follow-up appointment with Dr. Nuseiba, the patient received the treatment. When she asked me about the type of contraceptive I was using, knowing that Dr. Iman hadn't confirmed this beforehand, I wouldn't have needed to make two appointments, wouldn't have gone to the hospital, and wouldn't have had to pay for the tests, which I didn't need.</t>
  </si>
  <si>
    <t>ابني يعاني من حساسية جلدية، ويجب على الممرضة الحفاظ على نظافة الغرفة، لكن الممرضة في النوبة المسائية لا تُغيّر قفازاتها لأنها ترتدي نفس القفازات طوال الوقت. كما أنها لا تُنظّف غطاء السرير ولا تُغيّره، مما يترك الأوساخ والدم على السرير.</t>
  </si>
  <si>
    <t>MAYADAH</t>
  </si>
  <si>
    <t>DR. AHMED KAKAA</t>
  </si>
  <si>
    <t>DR. MARWA ZAKI</t>
  </si>
  <si>
    <t>Dr. SARI MOHAMMED NASUH DAAS</t>
  </si>
  <si>
    <t>DR. SAHAR ABDULFATTAH</t>
  </si>
  <si>
    <t>DR. WAFI ALANAZI</t>
  </si>
  <si>
    <t>Dr. HAGIR ASIM HUSSEIN</t>
  </si>
  <si>
    <t>DR. NIZAR BURHAN AHMED HAMDI</t>
  </si>
  <si>
    <t>Dr. FAHAD ALDOSARY</t>
  </si>
  <si>
    <t xml:space="preserve">DR. ROLLA AHMED </t>
  </si>
  <si>
    <t xml:space="preserve">Dr.FATAT ARIF NABHA </t>
  </si>
  <si>
    <t xml:space="preserve">Dr. Raneem Ahmed </t>
  </si>
  <si>
    <t>DR. RANEEM AHMED</t>
  </si>
  <si>
    <t xml:space="preserve">ABDELHAKIM ABDELAZIZ AL OTAY </t>
  </si>
  <si>
    <t xml:space="preserve">DR. ORWA MOHAMED HAMICH </t>
  </si>
  <si>
    <t>DR. KHALED JAMMAH</t>
  </si>
  <si>
    <t xml:space="preserve">DR.MAHA ALBELALI </t>
  </si>
  <si>
    <t>DR. MOHAMMED SAMEER AL RAHHAL</t>
  </si>
  <si>
    <t xml:space="preserve">DR.MAJED ALTHUBAITI </t>
  </si>
  <si>
    <t>DR .ANELLA</t>
  </si>
  <si>
    <t xml:space="preserve">DR. MAJED ALTHUBAITI </t>
  </si>
  <si>
    <t>DR. FAHAD ALRWAILI</t>
  </si>
  <si>
    <t>DR.ABED ALLUHAIBI</t>
  </si>
  <si>
    <t>Dr. ABED HOUMOUD AL LEHIBI</t>
  </si>
  <si>
    <t xml:space="preserve">DR. MOHAMMED NADER ELSAYED </t>
  </si>
  <si>
    <t>DR. AHMED JAMAL</t>
  </si>
  <si>
    <t>DR. RAZETHA MOHAMMED</t>
  </si>
  <si>
    <t>DR. MAHMOUD ABUGANAYA</t>
  </si>
  <si>
    <t xml:space="preserve">DR. MOHAMMED MAISARA ABDULHAMID </t>
  </si>
  <si>
    <t>DR. MARWA ABDUALRHMAN HUSINEI</t>
  </si>
  <si>
    <t>DR. AMEER GHANEM</t>
  </si>
  <si>
    <t>DR. MUHAMMAD ASLAM KHUSHK</t>
  </si>
  <si>
    <t>DR. ABDULLAH AL SHAMRANI</t>
  </si>
  <si>
    <t xml:space="preserve">DR. HAGIR ASIM HUSSEIN </t>
  </si>
  <si>
    <t>DR.MUTAZ JAMAL</t>
  </si>
  <si>
    <t>DR. MAJIDA MALAK KESILIA</t>
  </si>
  <si>
    <t>DR. HASSAN FALLAJ ALKWIKBI</t>
  </si>
  <si>
    <t xml:space="preserve">13667-IKRAM RABEH AYED </t>
  </si>
  <si>
    <t xml:space="preserve">6884-MAJIDA MALAK KESILIA </t>
  </si>
  <si>
    <t xml:space="preserve">DR. IKRAM RABEH AYED </t>
  </si>
  <si>
    <t xml:space="preserve">DR. MOHAMMED MAHMOUD ABDELWAHED </t>
  </si>
  <si>
    <t>DR. MUNEERAH ALHAMMADI</t>
  </si>
  <si>
    <t xml:space="preserve">DR. HANA MOHAMED SONBOL </t>
  </si>
  <si>
    <t>DR.SAAD ALZAHRANI</t>
  </si>
  <si>
    <t>DR. MOATH SAMI ALAHMAD</t>
  </si>
  <si>
    <t xml:space="preserve">DR. YASSER MAHMOUD HUSSEIN </t>
  </si>
  <si>
    <t xml:space="preserve">DR.MOHAMMED ALMANASEER </t>
  </si>
  <si>
    <t xml:space="preserve">DR. OMAR MAHMOUD ALHEYASAT </t>
  </si>
  <si>
    <t xml:space="preserve">DR. HAZEM AHMED ALI </t>
  </si>
  <si>
    <t>DR. FATAT ARIF NABHA</t>
  </si>
  <si>
    <t>DR.TENA SOHEL</t>
  </si>
  <si>
    <t>DR.NADEEM AHMAD</t>
  </si>
  <si>
    <t>DR. YAMINE ABDUALQADER KERARMA</t>
  </si>
  <si>
    <t xml:space="preserve">DR. MAHMOUD ABUGANAYA </t>
  </si>
  <si>
    <t>DR.SHAIMAA SALEH</t>
  </si>
  <si>
    <t xml:space="preserve">DR. MARWA OSMAN ZAKI </t>
  </si>
  <si>
    <t>Dr. azzah Almatt</t>
  </si>
  <si>
    <t>DR. MOHAMMAD TAHA CHAMSI BACHA</t>
  </si>
  <si>
    <t>DR. FAREDAH ABDULLAH</t>
  </si>
  <si>
    <t xml:space="preserve">11866-MOHAMMED NADER ELSAYED </t>
  </si>
  <si>
    <t>ABDULLAH ALAZZAM</t>
  </si>
  <si>
    <t>DR.ROLA AHMAD</t>
  </si>
  <si>
    <t xml:space="preserve">15307-ZEYAD BDELAZIZ ELSAYED ELMASRY </t>
  </si>
  <si>
    <t xml:space="preserve">6832-HUSSAM ALDEEN ALBEEN </t>
  </si>
  <si>
    <t xml:space="preserve">8883-SAAD SALEH ALOLAYAN </t>
  </si>
  <si>
    <t>AFAF</t>
  </si>
  <si>
    <t>DR.ALI ALABBAS</t>
  </si>
  <si>
    <t>DR.MOHAMMED ALMOAMMARY</t>
  </si>
  <si>
    <t xml:space="preserve">16290-SAMAH ABDULRHMAN ABDO SAEED </t>
  </si>
  <si>
    <t xml:space="preserve">7661-MOHMMED ABDALMONEM ALGAILANI </t>
  </si>
  <si>
    <t>DR.SHADI ALMAGHRABI</t>
  </si>
  <si>
    <t>LUSI</t>
  </si>
  <si>
    <t xml:space="preserve">4920-ADEL MOHAMMED ALHUSSAMI </t>
  </si>
  <si>
    <t>UNISI</t>
  </si>
  <si>
    <t xml:space="preserve">2892-MAHMOUD ABUGANAYA </t>
  </si>
  <si>
    <t>IBRAHIM ALHARBI</t>
  </si>
  <si>
    <t xml:space="preserve">90228-MOHAMMAD   ABURAHMAH </t>
  </si>
  <si>
    <t>DR.OMAR ALMESTAKAWY</t>
  </si>
  <si>
    <t xml:space="preserve">15547-ESRAA AHMED RAMADAN MOHAMED </t>
  </si>
  <si>
    <t>DR.EKRAM ALLUBANI</t>
  </si>
  <si>
    <t xml:space="preserve">14761-DOAA MOHAMMED AWAD MASSOUD </t>
  </si>
  <si>
    <t>WALEED ALHANAKI</t>
  </si>
  <si>
    <t xml:space="preserve">8635-EZZAT ABDEL AZIEM ALI </t>
  </si>
  <si>
    <t xml:space="preserve">12978-MARWA OSMAN ZAKI </t>
  </si>
  <si>
    <t xml:space="preserve">2886-KHALID ABDULLAH ALZOMAN </t>
  </si>
  <si>
    <t xml:space="preserve">8829-FATAT ARIF NABHA </t>
  </si>
  <si>
    <t>KHOLOUD</t>
  </si>
  <si>
    <t xml:space="preserve">4903-MAHMOUD FAWZY ABDULFTAH </t>
  </si>
  <si>
    <t xml:space="preserve">14890-WALAA AWAD HAROON </t>
  </si>
  <si>
    <t>Dr.DOAA NABAWY</t>
  </si>
  <si>
    <t xml:space="preserve">15397-MARFA HANNA SALLOUM </t>
  </si>
  <si>
    <t>RAFIDAH</t>
  </si>
  <si>
    <t xml:space="preserve">8825-YOUSEF ALI EL NEMRAWI </t>
  </si>
  <si>
    <t>DR. EMAN</t>
  </si>
  <si>
    <t>NUHA JAMAL</t>
  </si>
  <si>
    <t xml:space="preserve">12524-MAI ABDELNASR ELBORI </t>
  </si>
  <si>
    <t xml:space="preserve">2869-MUHAMMAD ASLAM KHUSHK </t>
  </si>
  <si>
    <t>ABRAR</t>
  </si>
  <si>
    <t xml:space="preserve">DR.EMAAN </t>
  </si>
  <si>
    <t>AHMAED MOHAMMED ABDO</t>
  </si>
  <si>
    <t>DR.MOHAMMED MUNEER KHAN</t>
  </si>
  <si>
    <t xml:space="preserve">14768-HANA MOHAMED SONBOL </t>
  </si>
  <si>
    <t>DR.NABEEL</t>
  </si>
  <si>
    <t xml:space="preserve">15450-FEKRY ROSHDY DOSOKY MOHAMED </t>
  </si>
  <si>
    <t xml:space="preserve">11043-MOHAMMED SAMEER AL RAHHAL </t>
  </si>
  <si>
    <t>DR. EMADEDIN</t>
  </si>
  <si>
    <t>15405-AHMAD ABDULKAREEM</t>
  </si>
  <si>
    <t>DR.KAREEM AHMAD HAMED</t>
  </si>
  <si>
    <t>11087-MARWA ABDUALRHMAN HUSINEI</t>
  </si>
  <si>
    <t>DR.TALAL</t>
  </si>
  <si>
    <t>MALAK</t>
  </si>
  <si>
    <t xml:space="preserve">90247-FAHAD ALDOSARY </t>
  </si>
  <si>
    <t>Dr.Mohammed Alshumrani</t>
  </si>
  <si>
    <t>DR.NASHWA</t>
  </si>
  <si>
    <t>HAWAS ALSADOUN / ALAA ALYOUSEF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</si>
</sst>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F800]dddd\,\ mmmm\ dd\,\ yyyy"/>
    <numFmt numFmtId="165" formatCode="\ [h]:mm:ss"/>
    <numFmt numFmtId="166" formatCode="[$-F400]h:mm:ss\ AM/PM"/>
    <numFmt numFmtId="167" formatCode="[h]:mm:ss;@"/>
  </numFmts>
  <fonts count="74"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b/>
      <sz val="11"/>
      <color rgb="FFFA7D00"/>
      <name val="Calibri"/>
      <family val="2"/>
      <scheme val="minor"/>
    </font>
    <font>
      <b/>
      <sz val="11"/>
      <color theme="1"/>
      <name val="Calibri"/>
      <family val="2"/>
      <scheme val="minor"/>
    </font>
    <font>
      <sz val="11"/>
      <color theme="0"/>
      <name val="Calibri"/>
      <family val="2"/>
      <scheme val="minor"/>
    </font>
    <font>
      <b/>
      <sz val="12"/>
      <color theme="1"/>
      <name val="Calibri"/>
      <family val="2"/>
    </font>
    <font>
      <sz val="11"/>
      <color rgb="FF9C5700"/>
      <name val="Calibri"/>
      <family val="2"/>
      <charset val="178"/>
      <scheme val="minor"/>
    </font>
    <font>
      <sz val="11"/>
      <color rgb="FF9C0006"/>
      <name val="Calibri"/>
      <family val="2"/>
      <charset val="178"/>
      <scheme val="minor"/>
    </font>
    <font>
      <sz val="11"/>
      <color theme="1"/>
      <name val="Calibri"/>
      <family val="2"/>
      <charset val="178"/>
      <scheme val="minor"/>
    </font>
    <font>
      <sz val="10"/>
      <name val="Calibri"/>
      <family val="2"/>
      <scheme val="minor"/>
    </font>
    <font>
      <sz val="10"/>
      <color theme="1"/>
      <name val="Calibri"/>
      <family val="2"/>
      <scheme val="minor"/>
    </font>
    <font>
      <sz val="12"/>
      <color theme="1"/>
      <name val="Calibri"/>
      <family val="2"/>
    </font>
    <font>
      <sz val="11"/>
      <color theme="1"/>
      <name val="Calibri"/>
      <family val="2"/>
    </font>
    <font>
      <b/>
      <sz val="10"/>
      <color theme="1"/>
      <name val="Calibri"/>
      <family val="2"/>
      <charset val="178"/>
      <scheme val="minor"/>
    </font>
    <font>
      <sz val="10"/>
      <color theme="1"/>
      <name val="Calibri"/>
      <family val="2"/>
      <charset val="178"/>
      <scheme val="minor"/>
    </font>
    <font>
      <sz val="12"/>
      <name val="Calibri"/>
      <family val="2"/>
      <scheme val="minor"/>
    </font>
    <font>
      <sz val="12"/>
      <color theme="1"/>
      <name val="Calibri"/>
      <family val="2"/>
      <scheme val="minor"/>
    </font>
    <font>
      <b/>
      <sz val="11"/>
      <color theme="1"/>
      <name val="Calibri"/>
      <family val="2"/>
      <charset val="178"/>
      <scheme val="minor"/>
    </font>
    <font>
      <b/>
      <sz val="9"/>
      <color rgb="FF000000"/>
      <name val="Aptos Narrow"/>
      <family val="2"/>
    </font>
    <font>
      <sz val="9"/>
      <color rgb="FF9C0006"/>
      <name val="Aptos Narrow"/>
      <family val="2"/>
    </font>
    <font>
      <sz val="9"/>
      <color rgb="FF000000"/>
      <name val="Aptos Narrow"/>
      <family val="2"/>
    </font>
    <font>
      <sz val="9"/>
      <color rgb="FF000000"/>
      <name val="Calibri"/>
      <family val="2"/>
    </font>
    <font>
      <sz val="9"/>
      <color rgb="FF9C6500"/>
      <name val="Calibri"/>
      <family val="2"/>
    </font>
    <font>
      <sz val="9"/>
      <color rgb="FF9C6500"/>
      <name val="Aptos Narrow"/>
      <family val="2"/>
    </font>
    <font>
      <sz val="11"/>
      <color rgb="FF000000"/>
      <name val="Aptos Narrow"/>
      <family val="2"/>
      <charset val="178"/>
    </font>
    <font>
      <b/>
      <sz val="10"/>
      <color rgb="FF000000"/>
      <name val="Aptos Narrow"/>
      <family val="2"/>
    </font>
    <font>
      <sz val="11"/>
      <color rgb="FF9C0006"/>
      <name val="Aptos Narrow"/>
      <family val="2"/>
      <charset val="178"/>
    </font>
    <font>
      <sz val="11"/>
      <color rgb="FF000000"/>
      <name val="Aptos Narrow"/>
      <family val="2"/>
    </font>
    <font>
      <b/>
      <sz val="10"/>
      <color theme="1"/>
      <name val="Calibri"/>
      <family val="2"/>
      <scheme val="minor"/>
    </font>
    <font>
      <b/>
      <sz val="10"/>
      <color rgb="FF9C0006"/>
      <name val="Calibri"/>
      <family val="2"/>
      <scheme val="minor"/>
    </font>
    <font>
      <b/>
      <sz val="11"/>
      <color rgb="FF9C0006"/>
      <name val="Calibri"/>
      <family val="2"/>
      <scheme val="minor"/>
    </font>
    <font>
      <b/>
      <sz val="11"/>
      <color rgb="FF000000"/>
      <name val="Aptos Narrow"/>
      <family val="2"/>
    </font>
    <font>
      <b/>
      <sz val="11"/>
      <color rgb="FF006100"/>
      <name val="Aptos Narrow"/>
      <family val="2"/>
    </font>
    <font>
      <sz val="11"/>
      <name val="Calibri"/>
      <family val="2"/>
      <scheme val="minor"/>
    </font>
    <font>
      <b/>
      <sz val="11"/>
      <color rgb="FF9C5700"/>
      <name val="Calibri"/>
      <family val="2"/>
      <scheme val="minor"/>
    </font>
    <font>
      <sz val="11"/>
      <color theme="1"/>
      <name val="Aptos Narrow"/>
      <family val="2"/>
    </font>
    <font>
      <b/>
      <sz val="11"/>
      <color rgb="FF9C0006"/>
      <name val="Aptos Narrow"/>
      <family val="2"/>
    </font>
    <font>
      <sz val="10"/>
      <color rgb="FF000000"/>
      <name val="Calibri"/>
      <family val="2"/>
      <scheme val="minor"/>
    </font>
    <font>
      <u/>
      <sz val="11"/>
      <color rgb="FFFF0000"/>
      <name val="Aptos Narrow"/>
      <family val="2"/>
      <charset val="178"/>
    </font>
    <font>
      <b/>
      <sz val="10"/>
      <name val="Calibri"/>
      <family val="2"/>
      <scheme val="minor"/>
    </font>
    <font>
      <b/>
      <u/>
      <sz val="11"/>
      <color rgb="FFFF0000"/>
      <name val="Calibri"/>
      <family val="2"/>
      <scheme val="minor"/>
    </font>
    <font>
      <b/>
      <sz val="12"/>
      <color rgb="FF9C0006"/>
      <name val="Calibri"/>
      <family val="2"/>
      <scheme val="minor"/>
    </font>
    <font>
      <b/>
      <sz val="12"/>
      <color theme="1"/>
      <name val="Calibri"/>
      <family val="2"/>
      <scheme val="minor"/>
    </font>
    <font>
      <sz val="12"/>
      <color rgb="FF000000"/>
      <name val="Calibri"/>
      <family val="2"/>
      <scheme val="minor"/>
    </font>
    <font>
      <sz val="9"/>
      <color theme="1"/>
      <name val="Calibri"/>
      <family val="2"/>
      <scheme val="minor"/>
    </font>
    <font>
      <b/>
      <sz val="15"/>
      <color theme="1"/>
      <name val="Calibri"/>
      <family val="2"/>
    </font>
    <font>
      <b/>
      <sz val="15"/>
      <name val="Calibri"/>
      <family val="2"/>
    </font>
    <font>
      <b/>
      <sz val="15"/>
      <color rgb="FF9C5700"/>
      <name val="Calibri"/>
      <family val="2"/>
    </font>
    <font>
      <b/>
      <sz val="15"/>
      <color rgb="FF9C0006"/>
      <name val="Calibri"/>
      <family val="2"/>
    </font>
    <font>
      <b/>
      <sz val="15"/>
      <color rgb="FF000000"/>
      <name val="Calibri"/>
      <family val="2"/>
    </font>
    <font>
      <b/>
      <sz val="15"/>
      <color theme="1"/>
      <name val="Calibri"/>
      <family val="2"/>
      <scheme val="minor"/>
    </font>
    <font>
      <b/>
      <sz val="15"/>
      <name val="Calibri"/>
      <family val="2"/>
      <scheme val="minor"/>
    </font>
    <font>
      <b/>
      <sz val="15"/>
      <color rgb="FF006100"/>
      <name val="Calibri"/>
      <family val="2"/>
      <scheme val="minor"/>
    </font>
    <font>
      <sz val="11"/>
      <color rgb="FF9C5700"/>
      <name val="Calibri"/>
      <family val="2"/>
    </font>
    <font>
      <sz val="11"/>
      <name val="Calibri"/>
      <family val="2"/>
      <charset val="178"/>
      <scheme val="minor"/>
    </font>
    <font>
      <sz val="9"/>
      <name val="Calibri"/>
      <family val="2"/>
      <scheme val="minor"/>
    </font>
    <font>
      <sz val="9"/>
      <color rgb="FF3F3F3F"/>
      <name val="Calibri"/>
      <family val="2"/>
      <scheme val="minor"/>
    </font>
    <font>
      <sz val="12"/>
      <name val="Calibri"/>
      <family val="2"/>
    </font>
    <font>
      <sz val="10"/>
      <name val="Calibri"/>
      <family val="2"/>
      <charset val="178"/>
      <scheme val="minor"/>
    </font>
    <font>
      <sz val="11"/>
      <name val="Aptos Narrow"/>
      <family val="2"/>
    </font>
    <font>
      <b/>
      <sz val="11"/>
      <color rgb="FF3F3F3F"/>
      <name val="Calibri"/>
      <family val="2"/>
      <scheme val="minor"/>
    </font>
    <font>
      <sz val="11"/>
      <color rgb="FFFF0000"/>
      <name val="Calibri"/>
      <family val="2"/>
      <scheme val="minor"/>
    </font>
    <font>
      <sz val="11"/>
      <color rgb="FF000000"/>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7" tint="0.39997558519241921"/>
        <bgColor indexed="65"/>
      </patternFill>
    </fill>
    <fill>
      <patternFill patternType="solid">
        <fgColor theme="2"/>
        <bgColor indexed="64"/>
      </patternFill>
    </fill>
    <fill>
      <patternFill patternType="solid">
        <fgColor rgb="FFFFFFCC"/>
        <bgColor indexed="64"/>
      </patternFill>
    </fill>
    <fill>
      <patternFill patternType="solid">
        <fgColor rgb="FFE8E8E8"/>
        <bgColor rgb="FF000000"/>
      </patternFill>
    </fill>
    <fill>
      <patternFill patternType="solid">
        <fgColor rgb="FFFFFFCC"/>
        <bgColor rgb="FF000000"/>
      </patternFill>
    </fill>
    <fill>
      <patternFill patternType="solid">
        <fgColor rgb="FF008000"/>
        <bgColor indexed="64"/>
      </patternFill>
    </fill>
    <fill>
      <patternFill patternType="solid">
        <fgColor rgb="FFCFE1B9"/>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theme="0" tint="-0.249977111117893"/>
        <bgColor indexed="64"/>
      </patternFill>
    </fill>
    <fill>
      <patternFill patternType="solid">
        <fgColor rgb="FFFFC7CE"/>
        <bgColor rgb="FF000000"/>
      </patternFill>
    </fill>
    <fill>
      <patternFill patternType="solid">
        <fgColor rgb="FF00B050"/>
        <bgColor rgb="FF000000"/>
      </patternFill>
    </fill>
    <fill>
      <patternFill patternType="solid">
        <fgColor rgb="FF0070C0"/>
        <bgColor rgb="FF000000"/>
      </patternFill>
    </fill>
    <fill>
      <patternFill patternType="solid">
        <fgColor rgb="FF00B0F0"/>
        <bgColor rgb="FF000000"/>
      </patternFill>
    </fill>
    <fill>
      <patternFill patternType="solid">
        <fgColor rgb="FFFF0000"/>
        <bgColor rgb="FF000000"/>
      </patternFill>
    </fill>
    <fill>
      <patternFill patternType="solid">
        <fgColor rgb="FFFFEB9C"/>
        <bgColor rgb="FF000000"/>
      </patternFill>
    </fill>
    <fill>
      <patternFill patternType="solid">
        <fgColor rgb="FF83CCEB"/>
        <bgColor rgb="FF000000"/>
      </patternFill>
    </fill>
    <fill>
      <patternFill patternType="solid">
        <fgColor rgb="FF00B050"/>
        <bgColor indexed="64"/>
      </patternFill>
    </fill>
    <fill>
      <patternFill patternType="solid">
        <fgColor rgb="FF0070C0"/>
        <bgColor indexed="64"/>
      </patternFill>
    </fill>
    <fill>
      <patternFill patternType="solid">
        <fgColor rgb="FF00B0F0"/>
        <bgColor indexed="64"/>
      </patternFill>
    </fill>
    <fill>
      <patternFill patternType="solid">
        <fgColor rgb="FFC6EFCE"/>
        <bgColor rgb="FF000000"/>
      </patternFill>
    </fill>
    <fill>
      <patternFill patternType="solid">
        <fgColor rgb="FF8ED973"/>
        <bgColor rgb="FF000000"/>
      </patternFill>
    </fill>
    <fill>
      <patternFill patternType="solid">
        <fgColor theme="2" tint="-9.9978637043366805E-2"/>
        <bgColor indexed="64"/>
      </patternFill>
    </fill>
    <fill>
      <patternFill patternType="solid">
        <fgColor theme="5" tint="0.79998168889431442"/>
        <bgColor indexed="64"/>
      </patternFill>
    </fill>
    <fill>
      <patternFill patternType="solid">
        <fgColor rgb="FFF1A983"/>
        <bgColor rgb="FF000000"/>
      </patternFill>
    </fill>
    <fill>
      <patternFill patternType="solid">
        <fgColor theme="6" tint="0.79998168889431442"/>
        <bgColor indexed="64"/>
      </patternFill>
    </fill>
    <fill>
      <patternFill patternType="solid">
        <fgColor rgb="FFD86DCD"/>
        <bgColor rgb="FF000000"/>
      </patternFill>
    </fill>
    <fill>
      <patternFill patternType="solid">
        <fgColor rgb="FFD0D0D0"/>
        <bgColor rgb="FF000000"/>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59999389629810485"/>
        <bgColor indexed="64"/>
      </patternFill>
    </fill>
  </fills>
  <borders count="57">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rgb="FF000000"/>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rgb="FF000000"/>
      </top>
      <bottom style="thin">
        <color rgb="FF000000"/>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rgb="FF000000"/>
      </left>
      <right style="thin">
        <color indexed="64"/>
      </right>
      <top/>
      <bottom style="medium">
        <color rgb="FF000000"/>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medium">
        <color rgb="FF000000"/>
      </left>
      <right style="thin">
        <color indexed="64"/>
      </right>
      <top style="thin">
        <color indexed="64"/>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rgb="FF000000"/>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s>
  <cellStyleXfs count="25">
    <xf numFmtId="0" fontId="0" fillId="0" borderId="0"/>
    <xf numFmtId="9" fontId="19" fillId="0" borderId="0" applyFont="0" applyFill="0" applyBorder="0" applyAlignment="0" applyProtection="0"/>
    <xf numFmtId="0" fontId="10" fillId="2" borderId="0" applyNumberFormat="0" applyBorder="0" applyAlignment="0" applyProtection="0"/>
    <xf numFmtId="0" fontId="18" fillId="3" borderId="0" applyNumberFormat="0" applyBorder="0" applyAlignment="0" applyProtection="0"/>
    <xf numFmtId="0" fontId="17" fillId="4" borderId="0" applyNumberFormat="0" applyBorder="0" applyAlignment="0" applyProtection="0"/>
    <xf numFmtId="0" fontId="9" fillId="0" borderId="0"/>
    <xf numFmtId="0" fontId="9" fillId="6" borderId="2" applyNumberFormat="0" applyFont="0" applyAlignment="0" applyProtection="0"/>
    <xf numFmtId="0" fontId="9" fillId="8" borderId="0" applyNumberFormat="0" applyBorder="0" applyAlignment="0" applyProtection="0"/>
    <xf numFmtId="0" fontId="9" fillId="7" borderId="0" applyNumberFormat="0" applyBorder="0" applyAlignment="0" applyProtection="0"/>
    <xf numFmtId="0" fontId="15" fillId="9" borderId="0" applyNumberFormat="0" applyBorder="0" applyAlignment="0" applyProtection="0"/>
    <xf numFmtId="0" fontId="13" fillId="5" borderId="1" applyNumberFormat="0" applyAlignment="0" applyProtection="0"/>
    <xf numFmtId="0" fontId="8" fillId="8" borderId="0" applyNumberFormat="0" applyBorder="0" applyAlignment="0" applyProtection="0"/>
    <xf numFmtId="0" fontId="8" fillId="0" borderId="0"/>
    <xf numFmtId="0" fontId="12" fillId="4" borderId="0" applyNumberFormat="0" applyBorder="0" applyAlignment="0" applyProtection="0"/>
    <xf numFmtId="0" fontId="11" fillId="3" borderId="0" applyNumberFormat="0" applyBorder="0" applyAlignment="0" applyProtection="0"/>
    <xf numFmtId="0" fontId="5" fillId="0" borderId="0"/>
    <xf numFmtId="9" fontId="5" fillId="0" borderId="0" applyFont="0" applyFill="0" applyBorder="0" applyAlignment="0" applyProtection="0"/>
    <xf numFmtId="0" fontId="5" fillId="6" borderId="2" applyNumberFormat="0" applyFont="0" applyAlignment="0" applyProtection="0"/>
    <xf numFmtId="0" fontId="4" fillId="0" borderId="0"/>
    <xf numFmtId="9" fontId="4" fillId="0" borderId="0" applyFont="0" applyFill="0" applyBorder="0" applyAlignment="0" applyProtection="0"/>
    <xf numFmtId="0" fontId="4" fillId="6" borderId="2" applyNumberFormat="0" applyFont="0" applyAlignment="0" applyProtection="0"/>
    <xf numFmtId="0" fontId="3" fillId="0" borderId="0"/>
    <xf numFmtId="9" fontId="3" fillId="0" borderId="0" applyFont="0" applyFill="0" applyBorder="0" applyAlignment="0" applyProtection="0"/>
    <xf numFmtId="0" fontId="3" fillId="6" borderId="2" applyNumberFormat="0" applyFont="0" applyAlignment="0" applyProtection="0"/>
    <xf numFmtId="0" fontId="19" fillId="6" borderId="2" applyNumberFormat="0" applyFont="0" applyAlignment="0" applyProtection="0"/>
  </cellStyleXfs>
  <cellXfs count="469">
    <xf numFmtId="0" fontId="0" fillId="0" borderId="0" xfId="0"/>
    <xf numFmtId="0" fontId="9" fillId="0" borderId="0" xfId="5"/>
    <xf numFmtId="164" fontId="20" fillId="6" borderId="4" xfId="6" applyNumberFormat="1" applyFont="1" applyBorder="1" applyAlignment="1">
      <alignment horizontal="center" vertical="center" wrapText="1"/>
    </xf>
    <xf numFmtId="166" fontId="20" fillId="6" borderId="4" xfId="6" applyNumberFormat="1" applyFont="1" applyBorder="1" applyAlignment="1">
      <alignment horizontal="center" vertical="center"/>
    </xf>
    <xf numFmtId="0" fontId="21" fillId="0" borderId="0" xfId="5" applyFont="1" applyAlignment="1">
      <alignment horizontal="center" vertical="center"/>
    </xf>
    <xf numFmtId="0" fontId="22" fillId="14" borderId="4" xfId="0" applyFont="1" applyFill="1" applyBorder="1" applyAlignment="1">
      <alignment horizontal="center" vertical="center"/>
    </xf>
    <xf numFmtId="0" fontId="22" fillId="15" borderId="4" xfId="0" applyFont="1" applyFill="1" applyBorder="1" applyAlignment="1">
      <alignment horizontal="center" vertical="center" wrapText="1"/>
    </xf>
    <xf numFmtId="22" fontId="22" fillId="15" borderId="4" xfId="0" applyNumberFormat="1" applyFont="1" applyFill="1" applyBorder="1" applyAlignment="1">
      <alignment horizontal="center" vertical="center" wrapText="1"/>
    </xf>
    <xf numFmtId="0" fontId="22" fillId="16" borderId="4" xfId="0" applyFont="1" applyFill="1" applyBorder="1" applyAlignment="1">
      <alignment horizontal="center" vertical="center"/>
    </xf>
    <xf numFmtId="0" fontId="22" fillId="17" borderId="4" xfId="0" applyFont="1" applyFill="1" applyBorder="1" applyAlignment="1">
      <alignment horizontal="center" vertical="center"/>
    </xf>
    <xf numFmtId="0" fontId="25" fillId="0" borderId="6" xfId="5" applyFont="1" applyBorder="1" applyAlignment="1">
      <alignment horizontal="center" vertical="center" wrapText="1"/>
    </xf>
    <xf numFmtId="0" fontId="20" fillId="6" borderId="4" xfId="6" applyFont="1" applyBorder="1" applyAlignment="1">
      <alignment horizontal="center" vertical="center"/>
    </xf>
    <xf numFmtId="165" fontId="21" fillId="8" borderId="4" xfId="7" applyNumberFormat="1" applyFont="1" applyBorder="1" applyAlignment="1">
      <alignment horizontal="center" vertical="center"/>
    </xf>
    <xf numFmtId="164" fontId="20" fillId="6" borderId="4" xfId="6" applyNumberFormat="1" applyFont="1" applyBorder="1" applyAlignment="1">
      <alignment horizontal="center" vertical="center"/>
    </xf>
    <xf numFmtId="18" fontId="20" fillId="6" borderId="4" xfId="6" applyNumberFormat="1" applyFont="1" applyBorder="1" applyAlignment="1">
      <alignment horizontal="center" vertical="center"/>
    </xf>
    <xf numFmtId="165" fontId="21" fillId="7" borderId="4" xfId="8" applyNumberFormat="1" applyFont="1" applyBorder="1" applyAlignment="1">
      <alignment horizontal="center" vertical="center"/>
    </xf>
    <xf numFmtId="164" fontId="26" fillId="6" borderId="4" xfId="6" applyNumberFormat="1" applyFont="1" applyBorder="1" applyAlignment="1">
      <alignment horizontal="center" vertical="center"/>
    </xf>
    <xf numFmtId="166" fontId="26" fillId="6" borderId="4" xfId="6" applyNumberFormat="1" applyFont="1" applyBorder="1" applyAlignment="1">
      <alignment horizontal="center" vertical="center"/>
    </xf>
    <xf numFmtId="165" fontId="27" fillId="7" borderId="4" xfId="8" applyNumberFormat="1" applyFont="1" applyBorder="1" applyAlignment="1">
      <alignment horizontal="center" vertical="center"/>
    </xf>
    <xf numFmtId="165" fontId="26" fillId="9" borderId="4" xfId="9" applyNumberFormat="1" applyFont="1" applyBorder="1" applyAlignment="1">
      <alignment horizontal="center" vertical="center"/>
    </xf>
    <xf numFmtId="0" fontId="21" fillId="0" borderId="4" xfId="5" applyFont="1" applyBorder="1" applyAlignment="1">
      <alignment horizontal="center" vertical="center"/>
    </xf>
    <xf numFmtId="0" fontId="21" fillId="0" borderId="4" xfId="5" applyFont="1" applyBorder="1" applyAlignment="1">
      <alignment horizontal="center" vertical="center" wrapText="1"/>
    </xf>
    <xf numFmtId="0" fontId="21" fillId="0" borderId="4" xfId="5" applyFont="1" applyBorder="1" applyAlignment="1">
      <alignment horizontal="center" vertical="top" wrapText="1"/>
    </xf>
    <xf numFmtId="0" fontId="20" fillId="18" borderId="4" xfId="5" applyFont="1" applyFill="1" applyBorder="1" applyAlignment="1">
      <alignment horizontal="center" vertical="center" wrapText="1"/>
    </xf>
    <xf numFmtId="0" fontId="20" fillId="18" borderId="4" xfId="10" applyFont="1" applyFill="1" applyBorder="1" applyAlignment="1">
      <alignment horizontal="center" vertical="center" wrapText="1"/>
    </xf>
    <xf numFmtId="0" fontId="27" fillId="0" borderId="0" xfId="5" applyFont="1" applyAlignment="1">
      <alignment horizontal="center" vertical="center"/>
    </xf>
    <xf numFmtId="0" fontId="25" fillId="0" borderId="8" xfId="5" applyFont="1" applyBorder="1" applyAlignment="1">
      <alignment horizontal="center" vertical="center" wrapText="1"/>
    </xf>
    <xf numFmtId="0" fontId="21" fillId="0" borderId="0" xfId="5" applyFont="1" applyAlignment="1">
      <alignment horizontal="center" vertical="top"/>
    </xf>
    <xf numFmtId="0" fontId="29" fillId="0" borderId="4" xfId="0" applyFont="1" applyBorder="1" applyAlignment="1">
      <alignment horizontal="center" vertical="center" wrapText="1"/>
    </xf>
    <xf numFmtId="0" fontId="29" fillId="0" borderId="9" xfId="0" applyFont="1" applyBorder="1" applyAlignment="1">
      <alignment horizontal="center" vertical="center" wrapText="1"/>
    </xf>
    <xf numFmtId="0" fontId="30" fillId="20" borderId="9" xfId="0" applyFont="1" applyFill="1" applyBorder="1" applyAlignment="1">
      <alignment horizontal="center" vertical="center" wrapText="1"/>
    </xf>
    <xf numFmtId="0" fontId="31" fillId="21" borderId="9" xfId="0" applyFont="1" applyFill="1" applyBorder="1" applyAlignment="1">
      <alignment horizontal="center" vertical="center" wrapText="1"/>
    </xf>
    <xf numFmtId="0" fontId="31" fillId="22" borderId="9" xfId="0" applyFont="1" applyFill="1" applyBorder="1" applyAlignment="1">
      <alignment horizontal="center" vertical="center" wrapText="1"/>
    </xf>
    <xf numFmtId="0" fontId="31" fillId="23" borderId="9" xfId="0" applyFont="1" applyFill="1" applyBorder="1" applyAlignment="1">
      <alignment horizontal="center" vertical="center" wrapText="1"/>
    </xf>
    <xf numFmtId="0" fontId="31" fillId="24" borderId="9" xfId="0" applyFont="1" applyFill="1" applyBorder="1" applyAlignment="1">
      <alignment horizontal="center" vertical="center" wrapText="1"/>
    </xf>
    <xf numFmtId="0" fontId="31" fillId="0" borderId="9" xfId="0" applyFont="1" applyBorder="1" applyAlignment="1">
      <alignment horizontal="center" vertical="center" wrapText="1"/>
    </xf>
    <xf numFmtId="0" fontId="32" fillId="0" borderId="5" xfId="0" applyFont="1" applyBorder="1" applyAlignment="1">
      <alignment horizontal="center" vertical="center" wrapText="1" readingOrder="2"/>
    </xf>
    <xf numFmtId="0" fontId="33" fillId="25" borderId="10" xfId="0" applyFont="1" applyFill="1" applyBorder="1" applyAlignment="1">
      <alignment horizontal="center" vertical="center" wrapText="1"/>
    </xf>
    <xf numFmtId="10" fontId="32" fillId="0" borderId="10" xfId="0" applyNumberFormat="1" applyFont="1" applyBorder="1" applyAlignment="1">
      <alignment horizontal="center" vertical="center" wrapText="1"/>
    </xf>
    <xf numFmtId="0" fontId="32" fillId="0" borderId="10" xfId="0" applyFont="1" applyBorder="1" applyAlignment="1">
      <alignment horizontal="center" vertical="center" wrapText="1"/>
    </xf>
    <xf numFmtId="0" fontId="34" fillId="25" borderId="10" xfId="0" applyFont="1" applyFill="1" applyBorder="1" applyAlignment="1">
      <alignment horizontal="center" vertical="center" wrapText="1"/>
    </xf>
    <xf numFmtId="0" fontId="30" fillId="20" borderId="5" xfId="0" applyFont="1" applyFill="1" applyBorder="1" applyAlignment="1">
      <alignment horizontal="center" vertical="center" wrapText="1"/>
    </xf>
    <xf numFmtId="0" fontId="30" fillId="20" borderId="10" xfId="0" applyFont="1" applyFill="1" applyBorder="1" applyAlignment="1">
      <alignment horizontal="center" vertical="center" wrapText="1"/>
    </xf>
    <xf numFmtId="9" fontId="30" fillId="20" borderId="10" xfId="1" applyFont="1" applyFill="1" applyBorder="1" applyAlignment="1">
      <alignment horizontal="center" vertical="center" wrapText="1"/>
    </xf>
    <xf numFmtId="0" fontId="31" fillId="0" borderId="10" xfId="0" applyFont="1" applyBorder="1" applyAlignment="1">
      <alignment horizontal="center" vertical="center" wrapText="1"/>
    </xf>
    <xf numFmtId="0" fontId="31" fillId="26" borderId="4" xfId="0" applyFont="1" applyFill="1" applyBorder="1" applyAlignment="1">
      <alignment horizontal="center" vertical="center" wrapText="1"/>
    </xf>
    <xf numFmtId="10" fontId="31" fillId="0" borderId="9" xfId="0" applyNumberFormat="1" applyFont="1" applyBorder="1" applyAlignment="1">
      <alignment horizontal="center" vertical="center" wrapText="1"/>
    </xf>
    <xf numFmtId="0" fontId="35" fillId="0" borderId="0" xfId="0" applyFont="1" applyAlignment="1">
      <alignment horizontal="center" vertical="center"/>
    </xf>
    <xf numFmtId="0" fontId="36" fillId="0" borderId="0" xfId="0" applyFont="1" applyAlignment="1">
      <alignment horizontal="center" vertical="center"/>
    </xf>
    <xf numFmtId="0" fontId="31" fillId="0" borderId="0" xfId="0" applyFont="1" applyAlignment="1">
      <alignment horizontal="center" vertical="center" wrapText="1"/>
    </xf>
    <xf numFmtId="0" fontId="31" fillId="21" borderId="4" xfId="0" applyFont="1" applyFill="1" applyBorder="1" applyAlignment="1">
      <alignment horizontal="center" vertical="center" wrapText="1"/>
    </xf>
    <xf numFmtId="0" fontId="31" fillId="0" borderId="5" xfId="0" applyFont="1" applyBorder="1" applyAlignment="1">
      <alignment horizontal="center" vertical="center" wrapText="1"/>
    </xf>
    <xf numFmtId="10" fontId="31" fillId="0" borderId="5" xfId="0" applyNumberFormat="1" applyFont="1" applyBorder="1" applyAlignment="1">
      <alignment horizontal="center" vertical="center" wrapText="1"/>
    </xf>
    <xf numFmtId="9" fontId="36" fillId="0" borderId="0" xfId="0" applyNumberFormat="1" applyFont="1" applyAlignment="1">
      <alignment horizontal="center" vertical="center"/>
    </xf>
    <xf numFmtId="0" fontId="31" fillId="0" borderId="4" xfId="0" applyFont="1" applyBorder="1" applyAlignment="1">
      <alignment horizontal="center" vertical="center" wrapText="1"/>
    </xf>
    <xf numFmtId="0" fontId="35" fillId="0" borderId="0" xfId="0" applyFont="1" applyAlignment="1">
      <alignment horizontal="center" vertical="center" wrapText="1"/>
    </xf>
    <xf numFmtId="9" fontId="30" fillId="20" borderId="10" xfId="0" applyNumberFormat="1" applyFont="1" applyFill="1" applyBorder="1" applyAlignment="1">
      <alignment horizontal="center" vertical="center" wrapText="1"/>
    </xf>
    <xf numFmtId="0" fontId="37" fillId="20" borderId="5" xfId="0" applyFont="1" applyFill="1" applyBorder="1" applyAlignment="1">
      <alignment horizontal="center" vertical="center" wrapText="1"/>
    </xf>
    <xf numFmtId="0" fontId="37" fillId="20" borderId="10" xfId="0" applyFont="1" applyFill="1" applyBorder="1" applyAlignment="1">
      <alignment horizontal="center" vertical="center" wrapText="1"/>
    </xf>
    <xf numFmtId="9" fontId="37" fillId="20" borderId="10" xfId="0" applyNumberFormat="1" applyFont="1" applyFill="1" applyBorder="1" applyAlignment="1">
      <alignment horizontal="center" vertical="center" wrapText="1"/>
    </xf>
    <xf numFmtId="10" fontId="31" fillId="0" borderId="10" xfId="0" applyNumberFormat="1" applyFont="1" applyBorder="1" applyAlignment="1">
      <alignment horizontal="center" vertical="center" wrapText="1"/>
    </xf>
    <xf numFmtId="10" fontId="31" fillId="0" borderId="0" xfId="0" applyNumberFormat="1" applyFont="1" applyAlignment="1">
      <alignment horizontal="center" vertical="center" wrapText="1"/>
    </xf>
    <xf numFmtId="165" fontId="21" fillId="0" borderId="0" xfId="5" applyNumberFormat="1" applyFont="1" applyAlignment="1">
      <alignment horizontal="center" vertical="center"/>
    </xf>
    <xf numFmtId="164" fontId="21" fillId="0" borderId="0" xfId="5" applyNumberFormat="1" applyFont="1" applyAlignment="1">
      <alignment horizontal="center" vertical="center"/>
    </xf>
    <xf numFmtId="166" fontId="21" fillId="0" borderId="0" xfId="5" applyNumberFormat="1" applyFont="1" applyAlignment="1">
      <alignment horizontal="center" vertical="center"/>
    </xf>
    <xf numFmtId="0" fontId="21" fillId="0" borderId="0" xfId="5" applyFont="1" applyAlignment="1">
      <alignment horizontal="center" vertical="center" wrapText="1"/>
    </xf>
    <xf numFmtId="0" fontId="14" fillId="0" borderId="0" xfId="5" applyFont="1" applyAlignment="1">
      <alignment horizontal="center" vertical="center"/>
    </xf>
    <xf numFmtId="0" fontId="38" fillId="0" borderId="0" xfId="0" applyFont="1" applyAlignment="1">
      <alignment horizontal="center" vertical="center"/>
    </xf>
    <xf numFmtId="0" fontId="39" fillId="0" borderId="12" xfId="0" applyFont="1" applyBorder="1" applyAlignment="1">
      <alignment horizontal="center" vertical="center" wrapText="1"/>
    </xf>
    <xf numFmtId="0" fontId="40" fillId="3" borderId="12" xfId="3" applyFont="1" applyBorder="1" applyAlignment="1">
      <alignment horizontal="center" vertical="center" wrapText="1"/>
    </xf>
    <xf numFmtId="0" fontId="14" fillId="27" borderId="13" xfId="0" applyFont="1" applyFill="1" applyBorder="1" applyAlignment="1">
      <alignment horizontal="center" vertical="center" wrapText="1"/>
    </xf>
    <xf numFmtId="0" fontId="14" fillId="28" borderId="13" xfId="0" applyFont="1" applyFill="1" applyBorder="1" applyAlignment="1">
      <alignment horizontal="center" vertical="center" wrapText="1"/>
    </xf>
    <xf numFmtId="0" fontId="14" fillId="29" borderId="13" xfId="0" applyFont="1" applyFill="1" applyBorder="1" applyAlignment="1">
      <alignment horizontal="center" vertical="center" wrapText="1"/>
    </xf>
    <xf numFmtId="0" fontId="14" fillId="17" borderId="13" xfId="0" applyFont="1" applyFill="1" applyBorder="1" applyAlignment="1">
      <alignment horizontal="center" vertical="center" wrapText="1"/>
    </xf>
    <xf numFmtId="0" fontId="14" fillId="0" borderId="12" xfId="0" applyFont="1" applyBorder="1" applyAlignment="1">
      <alignment horizontal="center" vertical="center" wrapText="1"/>
    </xf>
    <xf numFmtId="0" fontId="14" fillId="8" borderId="12" xfId="11" applyFont="1" applyBorder="1" applyAlignment="1">
      <alignment horizontal="center" vertical="center" wrapText="1"/>
    </xf>
    <xf numFmtId="0" fontId="41" fillId="3" borderId="16" xfId="3" applyFont="1" applyBorder="1" applyAlignment="1">
      <alignment horizontal="center" vertical="center" wrapText="1"/>
    </xf>
    <xf numFmtId="0" fontId="38" fillId="31" borderId="11" xfId="0" applyFont="1" applyFill="1" applyBorder="1" applyAlignment="1">
      <alignment horizontal="center" vertical="center" wrapText="1"/>
    </xf>
    <xf numFmtId="0" fontId="38" fillId="0" borderId="15" xfId="0" applyFont="1" applyBorder="1" applyAlignment="1">
      <alignment horizontal="center" vertical="center" wrapText="1"/>
    </xf>
    <xf numFmtId="10" fontId="45" fillId="4" borderId="3" xfId="4" applyNumberFormat="1" applyFont="1" applyBorder="1" applyAlignment="1">
      <alignment horizontal="center" vertical="center" wrapText="1"/>
    </xf>
    <xf numFmtId="0" fontId="14" fillId="0" borderId="20" xfId="0" applyFont="1" applyBorder="1" applyAlignment="1">
      <alignment horizontal="center" vertical="center" wrapText="1"/>
    </xf>
    <xf numFmtId="2" fontId="38" fillId="33" borderId="22" xfId="0" applyNumberFormat="1" applyFont="1" applyFill="1" applyBorder="1" applyAlignment="1">
      <alignment horizontal="center" vertical="center"/>
    </xf>
    <xf numFmtId="0" fontId="46" fillId="0" borderId="4" xfId="0" applyFont="1" applyBorder="1" applyAlignment="1">
      <alignment horizontal="center" vertical="center"/>
    </xf>
    <xf numFmtId="0" fontId="38" fillId="26" borderId="23" xfId="0" applyFont="1" applyFill="1" applyBorder="1" applyAlignment="1">
      <alignment horizontal="center" vertical="center" wrapText="1"/>
    </xf>
    <xf numFmtId="0" fontId="38" fillId="0" borderId="10" xfId="0" applyFont="1" applyBorder="1" applyAlignment="1">
      <alignment horizontal="center" vertical="center" wrapText="1"/>
    </xf>
    <xf numFmtId="10" fontId="45" fillId="4" borderId="5" xfId="4" applyNumberFormat="1" applyFont="1" applyBorder="1" applyAlignment="1">
      <alignment horizontal="center" vertical="center" wrapText="1"/>
    </xf>
    <xf numFmtId="0" fontId="46" fillId="0" borderId="4" xfId="0" applyFont="1" applyBorder="1" applyAlignment="1">
      <alignment horizontal="center"/>
    </xf>
    <xf numFmtId="0" fontId="38" fillId="34" borderId="23" xfId="0" applyFont="1" applyFill="1" applyBorder="1" applyAlignment="1">
      <alignment horizontal="center" vertical="center" wrapText="1"/>
    </xf>
    <xf numFmtId="0" fontId="14" fillId="0" borderId="27" xfId="0" applyFont="1" applyBorder="1" applyAlignment="1">
      <alignment horizontal="center" vertical="center" wrapText="1"/>
    </xf>
    <xf numFmtId="2" fontId="38" fillId="35" borderId="22" xfId="0" applyNumberFormat="1" applyFont="1" applyFill="1" applyBorder="1" applyAlignment="1">
      <alignment horizontal="center" vertical="center"/>
    </xf>
    <xf numFmtId="0" fontId="38" fillId="36" borderId="23" xfId="0" applyFont="1" applyFill="1" applyBorder="1" applyAlignment="1">
      <alignment horizontal="center" vertical="center" wrapText="1"/>
    </xf>
    <xf numFmtId="0" fontId="41" fillId="3" borderId="28" xfId="3" applyFont="1" applyBorder="1" applyAlignment="1">
      <alignment horizontal="center" vertical="center" wrapText="1"/>
    </xf>
    <xf numFmtId="10" fontId="14" fillId="17" borderId="26" xfId="0" applyNumberFormat="1" applyFont="1" applyFill="1" applyBorder="1" applyAlignment="1">
      <alignment horizontal="center" vertical="center" wrapText="1"/>
    </xf>
    <xf numFmtId="10" fontId="14" fillId="8" borderId="26" xfId="11" applyNumberFormat="1" applyFont="1" applyBorder="1" applyAlignment="1">
      <alignment horizontal="center" vertical="center" wrapText="1"/>
    </xf>
    <xf numFmtId="0" fontId="41" fillId="3" borderId="27" xfId="3" applyFont="1" applyBorder="1" applyAlignment="1">
      <alignment horizontal="center" vertical="center" wrapText="1"/>
    </xf>
    <xf numFmtId="0" fontId="47" fillId="20" borderId="25" xfId="0" applyFont="1" applyFill="1" applyBorder="1" applyAlignment="1">
      <alignment horizontal="center" vertical="center" wrapText="1"/>
    </xf>
    <xf numFmtId="0" fontId="47" fillId="20" borderId="29" xfId="0" applyFont="1" applyFill="1" applyBorder="1" applyAlignment="1">
      <alignment horizontal="center" vertical="center" wrapText="1"/>
    </xf>
    <xf numFmtId="10" fontId="41" fillId="3" borderId="27" xfId="3" applyNumberFormat="1" applyFont="1" applyBorder="1" applyAlignment="1">
      <alignment horizontal="center" vertical="center" wrapText="1"/>
    </xf>
    <xf numFmtId="10" fontId="41" fillId="3" borderId="30" xfId="3" applyNumberFormat="1" applyFont="1" applyBorder="1" applyAlignment="1">
      <alignment horizontal="center" vertical="center"/>
    </xf>
    <xf numFmtId="0" fontId="38" fillId="0" borderId="23" xfId="0" applyFont="1" applyBorder="1" applyAlignment="1">
      <alignment horizontal="center" vertical="center" wrapText="1"/>
    </xf>
    <xf numFmtId="0" fontId="0" fillId="0" borderId="0" xfId="0" applyAlignment="1">
      <alignment horizontal="center"/>
    </xf>
    <xf numFmtId="0" fontId="47" fillId="20" borderId="28" xfId="0" applyFont="1" applyFill="1" applyBorder="1" applyAlignment="1">
      <alignment horizontal="center" vertical="center" wrapText="1"/>
    </xf>
    <xf numFmtId="0" fontId="47" fillId="20" borderId="33" xfId="0" applyFont="1" applyFill="1" applyBorder="1" applyAlignment="1">
      <alignment horizontal="center" vertical="center" wrapText="1"/>
    </xf>
    <xf numFmtId="0" fontId="0" fillId="0" borderId="0" xfId="0" applyAlignment="1">
      <alignment horizontal="left"/>
    </xf>
    <xf numFmtId="0" fontId="14" fillId="0" borderId="11" xfId="0" applyFont="1" applyBorder="1" applyAlignment="1">
      <alignment horizontal="center"/>
    </xf>
    <xf numFmtId="0" fontId="43" fillId="30" borderId="36" xfId="0" applyFont="1" applyFill="1" applyBorder="1" applyAlignment="1">
      <alignment horizontal="center" vertical="center" wrapText="1"/>
    </xf>
    <xf numFmtId="0" fontId="14" fillId="0" borderId="28" xfId="0" applyFont="1" applyBorder="1" applyAlignment="1">
      <alignment horizontal="center"/>
    </xf>
    <xf numFmtId="0" fontId="14" fillId="0" borderId="0" xfId="0" applyFont="1" applyAlignment="1">
      <alignment horizontal="center"/>
    </xf>
    <xf numFmtId="0" fontId="43" fillId="30" borderId="37" xfId="0" applyFont="1" applyFill="1" applyBorder="1" applyAlignment="1">
      <alignment horizontal="center" vertical="center" wrapText="1"/>
    </xf>
    <xf numFmtId="0" fontId="0" fillId="0" borderId="21" xfId="0" applyBorder="1" applyAlignment="1">
      <alignment horizontal="center" vertical="center"/>
    </xf>
    <xf numFmtId="0" fontId="0" fillId="0" borderId="4" xfId="0" applyBorder="1" applyAlignment="1">
      <alignment horizontal="center" vertical="center"/>
    </xf>
    <xf numFmtId="0" fontId="46" fillId="0" borderId="9" xfId="0" applyFont="1" applyBorder="1" applyAlignment="1">
      <alignment horizontal="center" vertical="center"/>
    </xf>
    <xf numFmtId="0" fontId="0" fillId="0" borderId="38" xfId="0" applyBorder="1" applyAlignment="1">
      <alignment horizontal="center" vertical="center"/>
    </xf>
    <xf numFmtId="0" fontId="0" fillId="0" borderId="39" xfId="0" applyBorder="1" applyAlignment="1">
      <alignment horizontal="center"/>
    </xf>
    <xf numFmtId="0" fontId="0" fillId="0" borderId="39" xfId="0" applyBorder="1" applyAlignment="1">
      <alignment horizontal="center" vertical="center"/>
    </xf>
    <xf numFmtId="0" fontId="38" fillId="0" borderId="4" xfId="0" applyFont="1" applyBorder="1" applyAlignment="1">
      <alignment horizontal="center" vertical="center"/>
    </xf>
    <xf numFmtId="0" fontId="38" fillId="0" borderId="39" xfId="0" applyFont="1" applyBorder="1" applyAlignment="1">
      <alignment horizontal="center"/>
    </xf>
    <xf numFmtId="0" fontId="46" fillId="0" borderId="39" xfId="0" applyFont="1" applyBorder="1" applyAlignment="1">
      <alignment horizontal="center" vertical="center"/>
    </xf>
    <xf numFmtId="0" fontId="43" fillId="30" borderId="25" xfId="0" applyFont="1" applyFill="1" applyBorder="1" applyAlignment="1">
      <alignment horizontal="center" vertical="center" wrapText="1"/>
    </xf>
    <xf numFmtId="0" fontId="43" fillId="30" borderId="31" xfId="0" applyFont="1" applyFill="1" applyBorder="1" applyAlignment="1">
      <alignment horizontal="center" vertical="center" wrapText="1"/>
    </xf>
    <xf numFmtId="0" fontId="43" fillId="30" borderId="40" xfId="0" applyFont="1" applyFill="1" applyBorder="1" applyAlignment="1">
      <alignment horizontal="center" vertical="center" wrapText="1"/>
    </xf>
    <xf numFmtId="0" fontId="47" fillId="20" borderId="41" xfId="0" applyFont="1" applyFill="1" applyBorder="1" applyAlignment="1">
      <alignment horizontal="center" vertical="center" wrapText="1"/>
    </xf>
    <xf numFmtId="0" fontId="47" fillId="20" borderId="42" xfId="0" applyFont="1" applyFill="1" applyBorder="1" applyAlignment="1">
      <alignment horizontal="center" vertical="center" wrapText="1"/>
    </xf>
    <xf numFmtId="0" fontId="39" fillId="0" borderId="0" xfId="5" applyFont="1" applyAlignment="1">
      <alignment horizontal="center" vertical="center"/>
    </xf>
    <xf numFmtId="0" fontId="31" fillId="32" borderId="10" xfId="0" applyFont="1" applyFill="1" applyBorder="1" applyAlignment="1">
      <alignment horizontal="center" vertical="center" wrapText="1"/>
    </xf>
    <xf numFmtId="10" fontId="32" fillId="32" borderId="10" xfId="0" applyNumberFormat="1" applyFont="1" applyFill="1" applyBorder="1" applyAlignment="1">
      <alignment horizontal="center" vertical="center" wrapText="1"/>
    </xf>
    <xf numFmtId="0" fontId="32" fillId="32" borderId="10" xfId="0" applyFont="1" applyFill="1" applyBorder="1" applyAlignment="1">
      <alignment horizontal="center" vertical="center" wrapText="1"/>
    </xf>
    <xf numFmtId="0" fontId="14" fillId="32" borderId="16" xfId="0" applyFont="1" applyFill="1" applyBorder="1" applyAlignment="1">
      <alignment horizontal="center"/>
    </xf>
    <xf numFmtId="0" fontId="14" fillId="32" borderId="27" xfId="0" applyFont="1" applyFill="1" applyBorder="1" applyAlignment="1">
      <alignment horizontal="center"/>
    </xf>
    <xf numFmtId="0" fontId="48" fillId="0" borderId="4" xfId="0" applyFont="1" applyBorder="1" applyAlignment="1">
      <alignment horizontal="center" vertical="center"/>
    </xf>
    <xf numFmtId="0" fontId="49" fillId="32" borderId="4" xfId="0" applyFont="1" applyFill="1" applyBorder="1" applyAlignment="1">
      <alignment horizontal="center" vertical="center"/>
    </xf>
    <xf numFmtId="0" fontId="39" fillId="0" borderId="4" xfId="0" applyFont="1" applyBorder="1" applyAlignment="1">
      <alignment horizontal="center" vertical="center"/>
    </xf>
    <xf numFmtId="0" fontId="39" fillId="0" borderId="4" xfId="5" applyFont="1" applyBorder="1" applyAlignment="1">
      <alignment horizontal="center" vertical="center"/>
    </xf>
    <xf numFmtId="0" fontId="50" fillId="18" borderId="4" xfId="10" applyFont="1" applyFill="1" applyBorder="1" applyAlignment="1">
      <alignment horizontal="center" vertical="center" wrapText="1"/>
    </xf>
    <xf numFmtId="0" fontId="50" fillId="19" borderId="4" xfId="10" applyFont="1" applyFill="1" applyBorder="1" applyAlignment="1">
      <alignment horizontal="center" vertical="center" wrapText="1"/>
    </xf>
    <xf numFmtId="0" fontId="51" fillId="32" borderId="4" xfId="0" applyFont="1" applyFill="1" applyBorder="1" applyAlignment="1">
      <alignment horizontal="center" vertical="center"/>
    </xf>
    <xf numFmtId="0" fontId="35" fillId="0" borderId="4" xfId="0" applyFont="1" applyBorder="1" applyAlignment="1">
      <alignment horizontal="center" vertical="center"/>
    </xf>
    <xf numFmtId="0" fontId="16" fillId="11" borderId="4" xfId="5" applyFont="1" applyFill="1" applyBorder="1" applyAlignment="1">
      <alignment horizontal="center" vertical="center" wrapText="1"/>
    </xf>
    <xf numFmtId="0" fontId="41" fillId="3" borderId="4" xfId="3" applyFont="1" applyBorder="1" applyAlignment="1">
      <alignment horizontal="center"/>
    </xf>
    <xf numFmtId="0" fontId="41" fillId="3" borderId="4" xfId="3" applyFont="1" applyBorder="1" applyAlignment="1">
      <alignment horizontal="center" vertical="center"/>
    </xf>
    <xf numFmtId="0" fontId="35" fillId="32" borderId="4" xfId="0" applyFont="1" applyFill="1" applyBorder="1" applyAlignment="1">
      <alignment horizontal="center" vertical="center"/>
    </xf>
    <xf numFmtId="0" fontId="52" fillId="3" borderId="4" xfId="3" applyFont="1" applyBorder="1" applyAlignment="1">
      <alignment horizontal="center"/>
    </xf>
    <xf numFmtId="0" fontId="27" fillId="0" borderId="4" xfId="0" applyFont="1" applyBorder="1"/>
    <xf numFmtId="0" fontId="54" fillId="0" borderId="4" xfId="0" applyFont="1" applyBorder="1" applyAlignment="1">
      <alignment horizontal="center" vertical="center"/>
    </xf>
    <xf numFmtId="0" fontId="27" fillId="32" borderId="4" xfId="0" applyFont="1" applyFill="1" applyBorder="1"/>
    <xf numFmtId="0" fontId="54" fillId="32" borderId="4" xfId="0" applyFont="1" applyFill="1" applyBorder="1" applyAlignment="1">
      <alignment horizontal="center" vertical="center"/>
    </xf>
    <xf numFmtId="0" fontId="53" fillId="38" borderId="4" xfId="5" applyFont="1" applyFill="1" applyBorder="1" applyAlignment="1">
      <alignment horizontal="center" vertical="center"/>
    </xf>
    <xf numFmtId="0" fontId="53" fillId="38" borderId="4" xfId="0" applyFont="1" applyFill="1" applyBorder="1" applyAlignment="1">
      <alignment horizontal="center"/>
    </xf>
    <xf numFmtId="0" fontId="27" fillId="38" borderId="4" xfId="0" applyFont="1" applyFill="1" applyBorder="1" applyAlignment="1">
      <alignment horizontal="right" vertical="center"/>
    </xf>
    <xf numFmtId="0" fontId="54" fillId="38" borderId="4" xfId="0" applyFont="1" applyFill="1" applyBorder="1" applyAlignment="1">
      <alignment horizontal="right" vertical="center"/>
    </xf>
    <xf numFmtId="0" fontId="8" fillId="0" borderId="0" xfId="12"/>
    <xf numFmtId="0" fontId="12" fillId="4" borderId="0" xfId="13" applyAlignment="1">
      <alignment horizontal="center" vertical="center"/>
    </xf>
    <xf numFmtId="0" fontId="55" fillId="0" borderId="4" xfId="0" applyFont="1" applyBorder="1" applyAlignment="1">
      <alignment horizontal="center" vertical="center"/>
    </xf>
    <xf numFmtId="0" fontId="8" fillId="27" borderId="0" xfId="12" applyFill="1" applyAlignment="1">
      <alignment horizontal="center"/>
    </xf>
    <xf numFmtId="0" fontId="8" fillId="29" borderId="0" xfId="12" applyFill="1" applyAlignment="1">
      <alignment horizontal="center"/>
    </xf>
    <xf numFmtId="0" fontId="8" fillId="17" borderId="0" xfId="12" applyFill="1" applyAlignment="1">
      <alignment horizontal="center"/>
    </xf>
    <xf numFmtId="0" fontId="44" fillId="2" borderId="0" xfId="2" applyFont="1" applyAlignment="1">
      <alignment horizontal="center"/>
    </xf>
    <xf numFmtId="0" fontId="44" fillId="4" borderId="0" xfId="13" applyFont="1" applyAlignment="1">
      <alignment horizontal="center"/>
    </xf>
    <xf numFmtId="0" fontId="44" fillId="3" borderId="0" xfId="14" applyFont="1" applyAlignment="1">
      <alignment horizontal="center"/>
    </xf>
    <xf numFmtId="0" fontId="56" fillId="6" borderId="4" xfId="6" applyNumberFormat="1" applyFont="1" applyBorder="1" applyAlignment="1">
      <alignment horizontal="center" vertical="center"/>
    </xf>
    <xf numFmtId="0" fontId="56" fillId="0" borderId="0" xfId="5" applyFont="1" applyAlignment="1">
      <alignment horizontal="center" vertical="center"/>
    </xf>
    <xf numFmtId="0" fontId="61" fillId="0" borderId="0" xfId="5" applyFont="1"/>
    <xf numFmtId="164" fontId="62" fillId="6" borderId="4" xfId="6" applyNumberFormat="1" applyFont="1" applyBorder="1" applyAlignment="1">
      <alignment horizontal="center" vertical="center" wrapText="1"/>
    </xf>
    <xf numFmtId="166" fontId="62" fillId="6" borderId="4" xfId="6" applyNumberFormat="1" applyFont="1" applyBorder="1" applyAlignment="1">
      <alignment horizontal="center" vertical="center"/>
    </xf>
    <xf numFmtId="0" fontId="61" fillId="0" borderId="0" xfId="0" applyFont="1"/>
    <xf numFmtId="0" fontId="61" fillId="0" borderId="0" xfId="5" applyFont="1" applyAlignment="1">
      <alignment horizontal="center" vertical="center"/>
    </xf>
    <xf numFmtId="0" fontId="7" fillId="28" borderId="0" xfId="12" applyFont="1" applyFill="1" applyAlignment="1">
      <alignment horizontal="center"/>
    </xf>
    <xf numFmtId="0" fontId="7" fillId="0" borderId="0" xfId="12" applyFont="1"/>
    <xf numFmtId="0" fontId="6" fillId="0" borderId="0" xfId="12" applyFont="1"/>
    <xf numFmtId="0" fontId="6" fillId="39" borderId="0" xfId="12" applyFont="1" applyFill="1" applyAlignment="1">
      <alignment horizontal="center" vertical="center"/>
    </xf>
    <xf numFmtId="0" fontId="6" fillId="40" borderId="0" xfId="12" applyFont="1" applyFill="1" applyAlignment="1">
      <alignment horizontal="center" vertical="center"/>
    </xf>
    <xf numFmtId="0" fontId="64" fillId="4" borderId="0" xfId="4" applyFont="1" applyBorder="1" applyAlignment="1">
      <alignment horizontal="center" vertical="center" wrapText="1"/>
    </xf>
    <xf numFmtId="0" fontId="19" fillId="0" borderId="0" xfId="0" applyFont="1"/>
    <xf numFmtId="0" fontId="64" fillId="4" borderId="0" xfId="4" applyFont="1" applyBorder="1" applyAlignment="1">
      <alignment horizontal="left" vertical="center" wrapText="1"/>
    </xf>
    <xf numFmtId="0" fontId="6" fillId="0" borderId="0" xfId="0" applyFont="1"/>
    <xf numFmtId="0" fontId="6" fillId="0" borderId="0" xfId="0" applyFont="1" applyAlignment="1">
      <alignment horizontal="left" vertical="center"/>
    </xf>
    <xf numFmtId="0" fontId="27" fillId="0" borderId="0" xfId="0" applyFont="1" applyAlignment="1">
      <alignment horizontal="left" vertical="center"/>
    </xf>
    <xf numFmtId="0" fontId="65" fillId="0" borderId="0" xfId="0" applyFont="1" applyAlignment="1">
      <alignment horizontal="left" vertical="center"/>
    </xf>
    <xf numFmtId="0" fontId="19" fillId="0" borderId="0" xfId="0" applyFont="1" applyAlignment="1">
      <alignment horizontal="left"/>
    </xf>
    <xf numFmtId="0" fontId="6" fillId="0" borderId="0" xfId="0" applyFont="1" applyAlignment="1">
      <alignment horizontal="left" vertical="center" wrapText="1"/>
    </xf>
    <xf numFmtId="0" fontId="6" fillId="0" borderId="0" xfId="0" applyFont="1" applyAlignment="1">
      <alignment wrapText="1"/>
    </xf>
    <xf numFmtId="0" fontId="19" fillId="0" borderId="0" xfId="0" applyFont="1" applyAlignment="1">
      <alignment wrapText="1"/>
    </xf>
    <xf numFmtId="0" fontId="19" fillId="0" borderId="0" xfId="0" applyFont="1" applyAlignment="1">
      <alignment horizontal="left" vertical="center"/>
    </xf>
    <xf numFmtId="0" fontId="64" fillId="4" borderId="0" xfId="4" applyFont="1" applyBorder="1" applyAlignment="1">
      <alignment vertical="center" wrapText="1"/>
    </xf>
    <xf numFmtId="0" fontId="9" fillId="0" borderId="0" xfId="5" applyAlignment="1">
      <alignment wrapText="1"/>
    </xf>
    <xf numFmtId="0" fontId="4" fillId="0" borderId="0" xfId="5" applyFont="1" applyAlignment="1">
      <alignment horizontal="center" vertical="center"/>
    </xf>
    <xf numFmtId="0" fontId="4" fillId="0" borderId="0" xfId="5" applyFont="1" applyAlignment="1">
      <alignment horizontal="center" vertical="center" wrapText="1"/>
    </xf>
    <xf numFmtId="164" fontId="4" fillId="0" borderId="0" xfId="5" applyNumberFormat="1" applyFont="1" applyAlignment="1">
      <alignment horizontal="center" vertical="center"/>
    </xf>
    <xf numFmtId="0" fontId="42" fillId="0" borderId="11" xfId="0" applyFont="1" applyBorder="1" applyAlignment="1">
      <alignment horizontal="center" vertical="center"/>
    </xf>
    <xf numFmtId="0" fontId="38" fillId="0" borderId="44" xfId="0" applyFont="1" applyBorder="1" applyAlignment="1">
      <alignment horizontal="center" vertical="center"/>
    </xf>
    <xf numFmtId="10" fontId="4" fillId="32" borderId="16"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10" fontId="4" fillId="32" borderId="4" xfId="0" applyNumberFormat="1" applyFont="1" applyFill="1" applyBorder="1" applyAlignment="1">
      <alignment horizontal="center" vertical="center" wrapText="1"/>
    </xf>
    <xf numFmtId="0" fontId="4" fillId="32" borderId="21" xfId="0" applyFont="1" applyFill="1" applyBorder="1" applyAlignment="1">
      <alignment horizontal="center" vertical="center" wrapText="1"/>
    </xf>
    <xf numFmtId="0" fontId="42" fillId="0" borderId="23" xfId="0" applyFont="1" applyBorder="1" applyAlignment="1">
      <alignment horizontal="center" vertical="center"/>
    </xf>
    <xf numFmtId="0" fontId="38" fillId="0" borderId="45" xfId="0" applyFont="1" applyBorder="1" applyAlignment="1">
      <alignment horizontal="center" vertical="center"/>
    </xf>
    <xf numFmtId="10" fontId="4" fillId="32" borderId="21" xfId="0" applyNumberFormat="1" applyFont="1" applyFill="1" applyBorder="1" applyAlignment="1">
      <alignment horizontal="center" vertical="center" wrapText="1"/>
    </xf>
    <xf numFmtId="0" fontId="4" fillId="0" borderId="4" xfId="5" applyFont="1" applyBorder="1" applyAlignment="1">
      <alignment horizontal="center" vertical="center"/>
    </xf>
    <xf numFmtId="0" fontId="42" fillId="0" borderId="0" xfId="0" applyFont="1" applyAlignment="1">
      <alignment horizontal="center" vertical="center"/>
    </xf>
    <xf numFmtId="0" fontId="4" fillId="0" borderId="26" xfId="0" applyFont="1" applyBorder="1" applyAlignment="1">
      <alignment horizontal="center" vertical="center" wrapText="1"/>
    </xf>
    <xf numFmtId="0" fontId="4" fillId="32" borderId="26" xfId="0" applyFont="1" applyFill="1" applyBorder="1" applyAlignment="1">
      <alignment horizontal="center" vertical="center" wrapText="1"/>
    </xf>
    <xf numFmtId="0" fontId="42" fillId="0" borderId="25" xfId="0" applyFont="1" applyBorder="1" applyAlignment="1">
      <alignment horizontal="center" vertical="center"/>
    </xf>
    <xf numFmtId="0" fontId="42" fillId="37" borderId="31" xfId="0" applyFont="1" applyFill="1" applyBorder="1" applyAlignment="1">
      <alignment horizontal="center" vertical="center"/>
    </xf>
    <xf numFmtId="0" fontId="4" fillId="0" borderId="0" xfId="0" applyFont="1"/>
    <xf numFmtId="0" fontId="4" fillId="32" borderId="4" xfId="0" applyFont="1" applyFill="1" applyBorder="1" applyAlignment="1">
      <alignment horizontal="center" vertical="center" wrapText="1"/>
    </xf>
    <xf numFmtId="10" fontId="4" fillId="32" borderId="26" xfId="0" applyNumberFormat="1" applyFont="1" applyFill="1" applyBorder="1" applyAlignment="1">
      <alignment horizontal="center" vertical="center" wrapText="1"/>
    </xf>
    <xf numFmtId="10" fontId="4" fillId="32" borderId="34" xfId="0" applyNumberFormat="1" applyFont="1" applyFill="1" applyBorder="1" applyAlignment="1">
      <alignment horizontal="center" vertical="center" wrapText="1"/>
    </xf>
    <xf numFmtId="0" fontId="4" fillId="0" borderId="4" xfId="0" applyFont="1" applyBorder="1" applyAlignment="1">
      <alignment horizontal="center" vertical="center"/>
    </xf>
    <xf numFmtId="166" fontId="4" fillId="0" borderId="0" xfId="5" applyNumberFormat="1" applyFont="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42" fillId="0" borderId="41" xfId="0" applyFont="1" applyBorder="1" applyAlignment="1">
      <alignment horizontal="center" vertical="center"/>
    </xf>
    <xf numFmtId="0" fontId="42" fillId="0" borderId="42" xfId="0" applyFont="1" applyBorder="1" applyAlignment="1">
      <alignment horizontal="center" vertical="center"/>
    </xf>
    <xf numFmtId="0" fontId="3" fillId="0" borderId="4" xfId="21" applyBorder="1" applyAlignment="1">
      <alignment horizontal="center" vertical="center"/>
    </xf>
    <xf numFmtId="164" fontId="66" fillId="6" borderId="4" xfId="23" applyNumberFormat="1" applyFont="1" applyBorder="1" applyAlignment="1">
      <alignment horizontal="center" vertical="center"/>
    </xf>
    <xf numFmtId="166" fontId="66" fillId="6" borderId="4" xfId="23" applyNumberFormat="1" applyFont="1" applyBorder="1" applyAlignment="1">
      <alignment horizontal="center" vertical="center"/>
    </xf>
    <xf numFmtId="0" fontId="44" fillId="6" borderId="4" xfId="23" applyFont="1" applyBorder="1" applyAlignment="1">
      <alignment horizontal="center" vertical="center"/>
    </xf>
    <xf numFmtId="0" fontId="55" fillId="0" borderId="4" xfId="21" applyFont="1" applyBorder="1" applyAlignment="1">
      <alignment horizontal="center" vertical="center"/>
    </xf>
    <xf numFmtId="0" fontId="66" fillId="6" borderId="4" xfId="23" applyFont="1" applyBorder="1" applyAlignment="1">
      <alignment horizontal="center" vertical="center"/>
    </xf>
    <xf numFmtId="164" fontId="66" fillId="6" borderId="9" xfId="23" applyNumberFormat="1" applyFont="1" applyBorder="1" applyAlignment="1">
      <alignment horizontal="center" vertical="center"/>
    </xf>
    <xf numFmtId="164" fontId="67" fillId="6" borderId="4" xfId="23" applyNumberFormat="1" applyFont="1" applyBorder="1" applyAlignment="1">
      <alignment horizontal="center" vertical="center" wrapText="1"/>
    </xf>
    <xf numFmtId="166" fontId="67" fillId="6" borderId="4" xfId="23" applyNumberFormat="1" applyFont="1" applyBorder="1" applyAlignment="1">
      <alignment horizontal="center" vertical="center"/>
    </xf>
    <xf numFmtId="0" fontId="67" fillId="6" borderId="4" xfId="23" applyFont="1" applyBorder="1" applyAlignment="1">
      <alignment horizontal="center" vertical="center"/>
    </xf>
    <xf numFmtId="0" fontId="25" fillId="0" borderId="4" xfId="5" applyFont="1" applyBorder="1" applyAlignment="1">
      <alignment horizontal="center" vertical="center" wrapText="1"/>
    </xf>
    <xf numFmtId="0" fontId="55" fillId="15" borderId="4" xfId="0" applyFont="1" applyFill="1" applyBorder="1" applyAlignment="1">
      <alignment horizontal="center" vertical="center" wrapText="1"/>
    </xf>
    <xf numFmtId="0" fontId="37" fillId="20" borderId="0" xfId="0" applyFont="1" applyFill="1" applyAlignment="1">
      <alignment horizontal="center" vertical="center" wrapText="1"/>
    </xf>
    <xf numFmtId="9" fontId="37" fillId="20" borderId="0" xfId="0" applyNumberFormat="1" applyFont="1" applyFill="1" applyAlignment="1">
      <alignment horizontal="center" vertical="center" wrapText="1"/>
    </xf>
    <xf numFmtId="14" fontId="55" fillId="15" borderId="4" xfId="0" applyNumberFormat="1" applyFont="1" applyFill="1" applyBorder="1" applyAlignment="1">
      <alignment horizontal="center" vertical="center" wrapText="1"/>
    </xf>
    <xf numFmtId="14" fontId="4" fillId="0" borderId="0" xfId="5" applyNumberFormat="1" applyFont="1" applyAlignment="1">
      <alignment horizontal="center" vertical="center"/>
    </xf>
    <xf numFmtId="14" fontId="43" fillId="30" borderId="35" xfId="0" applyNumberFormat="1" applyFont="1" applyFill="1" applyBorder="1" applyAlignment="1">
      <alignment horizontal="center" vertical="center" wrapText="1"/>
    </xf>
    <xf numFmtId="14" fontId="0" fillId="0" borderId="20" xfId="0" applyNumberFormat="1" applyBorder="1" applyAlignment="1">
      <alignment horizontal="center" vertical="center"/>
    </xf>
    <xf numFmtId="14" fontId="43" fillId="30" borderId="25" xfId="0" applyNumberFormat="1" applyFont="1" applyFill="1" applyBorder="1" applyAlignment="1">
      <alignment horizontal="center" vertical="center" wrapText="1"/>
    </xf>
    <xf numFmtId="14" fontId="0" fillId="0" borderId="0" xfId="0" applyNumberFormat="1"/>
    <xf numFmtId="14" fontId="47" fillId="20" borderId="41" xfId="0" applyNumberFormat="1" applyFont="1" applyFill="1" applyBorder="1" applyAlignment="1">
      <alignment horizontal="center" vertical="center" wrapText="1"/>
    </xf>
    <xf numFmtId="14" fontId="21" fillId="0" borderId="0" xfId="5" applyNumberFormat="1" applyFont="1" applyAlignment="1">
      <alignment horizontal="center" vertical="center"/>
    </xf>
    <xf numFmtId="14" fontId="43" fillId="30" borderId="28" xfId="0" applyNumberFormat="1" applyFont="1" applyFill="1" applyBorder="1" applyAlignment="1">
      <alignment horizontal="center" vertical="center" wrapText="1"/>
    </xf>
    <xf numFmtId="0" fontId="14" fillId="0" borderId="46" xfId="0" applyFont="1" applyBorder="1" applyAlignment="1">
      <alignment horizontal="center" vertical="center" wrapText="1"/>
    </xf>
    <xf numFmtId="0" fontId="14" fillId="0" borderId="13" xfId="0" applyFont="1" applyBorder="1" applyAlignment="1">
      <alignment horizontal="center" vertical="center" wrapText="1"/>
    </xf>
    <xf numFmtId="0" fontId="4" fillId="0" borderId="12" xfId="0" applyFont="1" applyBorder="1" applyAlignment="1">
      <alignment horizontal="center" vertical="center" wrapText="1"/>
    </xf>
    <xf numFmtId="0" fontId="14" fillId="0" borderId="0" xfId="0" applyFont="1" applyAlignment="1">
      <alignment vertical="center" wrapText="1"/>
    </xf>
    <xf numFmtId="0" fontId="14" fillId="0" borderId="30"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2" fontId="38" fillId="33" borderId="4" xfId="0" applyNumberFormat="1" applyFont="1" applyFill="1" applyBorder="1" applyAlignment="1">
      <alignment horizontal="center" vertical="center"/>
    </xf>
    <xf numFmtId="0" fontId="43" fillId="30" borderId="50" xfId="0" applyFont="1" applyFill="1" applyBorder="1" applyAlignment="1">
      <alignment horizontal="center" vertical="center" wrapText="1"/>
    </xf>
    <xf numFmtId="2" fontId="38" fillId="33" borderId="9" xfId="0" applyNumberFormat="1" applyFont="1" applyFill="1" applyBorder="1" applyAlignment="1">
      <alignment horizontal="center" vertical="center"/>
    </xf>
    <xf numFmtId="2" fontId="38" fillId="35" borderId="9" xfId="0" applyNumberFormat="1" applyFont="1" applyFill="1" applyBorder="1" applyAlignment="1">
      <alignment horizontal="center" vertical="center"/>
    </xf>
    <xf numFmtId="164" fontId="14" fillId="0" borderId="11" xfId="0" applyNumberFormat="1" applyFont="1" applyBorder="1" applyAlignment="1">
      <alignment horizontal="center" vertical="center" wrapText="1"/>
    </xf>
    <xf numFmtId="164" fontId="14" fillId="0" borderId="19" xfId="0" applyNumberFormat="1" applyFont="1" applyBorder="1" applyAlignment="1">
      <alignment horizontal="center" vertical="center" wrapText="1"/>
    </xf>
    <xf numFmtId="164" fontId="4" fillId="0" borderId="20" xfId="0" applyNumberFormat="1" applyFont="1" applyBorder="1" applyAlignment="1">
      <alignment horizontal="center" vertical="center" wrapText="1"/>
    </xf>
    <xf numFmtId="164" fontId="38" fillId="0" borderId="0" xfId="0" applyNumberFormat="1" applyFont="1" applyAlignment="1">
      <alignment horizontal="center" vertical="center"/>
    </xf>
    <xf numFmtId="164" fontId="0" fillId="0" borderId="0" xfId="0" applyNumberFormat="1" applyAlignment="1">
      <alignment horizontal="left"/>
    </xf>
    <xf numFmtId="164" fontId="0" fillId="0" borderId="0" xfId="0" applyNumberFormat="1"/>
    <xf numFmtId="0" fontId="68" fillId="17" borderId="4" xfId="0" applyFont="1" applyFill="1" applyBorder="1" applyAlignment="1">
      <alignment horizontal="center" vertical="center"/>
    </xf>
    <xf numFmtId="166" fontId="27" fillId="0" borderId="0" xfId="5" applyNumberFormat="1" applyFont="1" applyAlignment="1">
      <alignment horizontal="center" vertical="center"/>
    </xf>
    <xf numFmtId="166" fontId="0" fillId="0" borderId="0" xfId="0" applyNumberFormat="1"/>
    <xf numFmtId="166" fontId="35" fillId="0" borderId="0" xfId="0" applyNumberFormat="1" applyFont="1" applyAlignment="1">
      <alignment horizontal="center" vertical="center"/>
    </xf>
    <xf numFmtId="166" fontId="14" fillId="8" borderId="12" xfId="11" applyNumberFormat="1" applyFont="1" applyBorder="1" applyAlignment="1">
      <alignment horizontal="center" vertical="center" wrapText="1"/>
    </xf>
    <xf numFmtId="166" fontId="38" fillId="0" borderId="0" xfId="0" applyNumberFormat="1" applyFont="1" applyAlignment="1">
      <alignment horizontal="center" vertical="center"/>
    </xf>
    <xf numFmtId="0" fontId="2" fillId="0" borderId="0" xfId="0" applyFont="1"/>
    <xf numFmtId="0" fontId="21" fillId="0" borderId="4" xfId="5" applyFont="1" applyBorder="1" applyAlignment="1">
      <alignment horizontal="left" vertical="center" wrapText="1"/>
    </xf>
    <xf numFmtId="0" fontId="21" fillId="0" borderId="4" xfId="5" applyFont="1" applyBorder="1" applyAlignment="1">
      <alignment horizontal="left" vertical="top" wrapText="1"/>
    </xf>
    <xf numFmtId="0" fontId="4" fillId="0" borderId="0" xfId="5" applyFont="1" applyAlignment="1">
      <alignment horizontal="left" vertical="center"/>
    </xf>
    <xf numFmtId="0" fontId="27" fillId="0" borderId="0" xfId="5" applyFont="1" applyAlignment="1">
      <alignment horizontal="left" vertical="center"/>
    </xf>
    <xf numFmtId="0" fontId="35" fillId="0" borderId="0" xfId="0" applyFont="1" applyAlignment="1">
      <alignment horizontal="left" vertical="center" wrapText="1"/>
    </xf>
    <xf numFmtId="0" fontId="21" fillId="0" borderId="0" xfId="5" applyFont="1" applyAlignment="1">
      <alignment horizontal="left" vertical="center"/>
    </xf>
    <xf numFmtId="0" fontId="21" fillId="0" borderId="4" xfId="5" applyFont="1" applyBorder="1" applyAlignment="1">
      <alignment horizontal="right" vertical="center" wrapText="1"/>
    </xf>
    <xf numFmtId="0" fontId="21" fillId="0" borderId="4" xfId="5" applyFont="1" applyBorder="1" applyAlignment="1">
      <alignment horizontal="right" vertical="top" wrapText="1"/>
    </xf>
    <xf numFmtId="0" fontId="4" fillId="0" borderId="0" xfId="5" applyFont="1" applyAlignment="1">
      <alignment horizontal="right" vertical="center"/>
    </xf>
    <xf numFmtId="0" fontId="27" fillId="0" borderId="0" xfId="5" applyFont="1" applyAlignment="1">
      <alignment horizontal="right" vertical="center"/>
    </xf>
    <xf numFmtId="0" fontId="46" fillId="0" borderId="4" xfId="0" applyFont="1" applyBorder="1" applyAlignment="1">
      <alignment horizontal="right" vertical="center"/>
    </xf>
    <xf numFmtId="0" fontId="46" fillId="0" borderId="4" xfId="0" applyFont="1" applyBorder="1" applyAlignment="1">
      <alignment horizontal="right"/>
    </xf>
    <xf numFmtId="0" fontId="4" fillId="0" borderId="4" xfId="5" applyFont="1" applyBorder="1" applyAlignment="1">
      <alignment horizontal="right" vertical="center"/>
    </xf>
    <xf numFmtId="0" fontId="0" fillId="0" borderId="4" xfId="0" applyBorder="1" applyAlignment="1">
      <alignment horizontal="right" vertical="center"/>
    </xf>
    <xf numFmtId="0" fontId="38" fillId="0" borderId="4" xfId="0" applyFont="1" applyBorder="1" applyAlignment="1">
      <alignment horizontal="right" vertical="center"/>
    </xf>
    <xf numFmtId="0" fontId="4" fillId="0" borderId="4" xfId="0" applyFont="1" applyBorder="1" applyAlignment="1">
      <alignment horizontal="right" vertical="center"/>
    </xf>
    <xf numFmtId="0" fontId="21" fillId="0" borderId="0" xfId="5" applyFont="1" applyAlignment="1">
      <alignment horizontal="right" vertical="center" wrapText="1"/>
    </xf>
    <xf numFmtId="0" fontId="21" fillId="0" borderId="4" xfId="5" applyFont="1" applyBorder="1" applyAlignment="1">
      <alignment horizontal="right" vertical="center"/>
    </xf>
    <xf numFmtId="0" fontId="21" fillId="0" borderId="4" xfId="5" applyFont="1" applyBorder="1" applyAlignment="1">
      <alignment horizontal="right" vertical="top"/>
    </xf>
    <xf numFmtId="0" fontId="35" fillId="0" borderId="0" xfId="0" applyFont="1" applyAlignment="1">
      <alignment horizontal="right" vertical="center"/>
    </xf>
    <xf numFmtId="0" fontId="21" fillId="0" borderId="0" xfId="5" applyFont="1" applyAlignment="1">
      <alignment horizontal="right" vertical="center"/>
    </xf>
    <xf numFmtId="0" fontId="2" fillId="0" borderId="4" xfId="0" applyFont="1" applyBorder="1" applyAlignment="1">
      <alignment horizontal="left" vertical="center" wrapText="1"/>
    </xf>
    <xf numFmtId="0" fontId="69" fillId="0" borderId="6" xfId="5" applyFont="1" applyBorder="1" applyAlignment="1">
      <alignment horizontal="center" vertical="center" wrapText="1"/>
    </xf>
    <xf numFmtId="0" fontId="0" fillId="0" borderId="4" xfId="0" applyBorder="1" applyAlignment="1">
      <alignment horizontal="right" wrapText="1"/>
    </xf>
    <xf numFmtId="0" fontId="0" fillId="0" borderId="4" xfId="0" applyBorder="1" applyAlignment="1">
      <alignment horizontal="right" vertical="center" wrapText="1"/>
    </xf>
    <xf numFmtId="0" fontId="28" fillId="0" borderId="0" xfId="0" applyFont="1"/>
    <xf numFmtId="14" fontId="0" fillId="0" borderId="25" xfId="0" applyNumberFormat="1" applyBorder="1" applyAlignment="1">
      <alignment horizontal="center" vertical="center"/>
    </xf>
    <xf numFmtId="0" fontId="0" fillId="0" borderId="53" xfId="0" applyBorder="1" applyAlignment="1">
      <alignment horizontal="center" vertical="center"/>
    </xf>
    <xf numFmtId="2" fontId="70" fillId="0" borderId="0" xfId="0" applyNumberFormat="1" applyFont="1" applyAlignment="1">
      <alignment horizontal="center" vertical="center"/>
    </xf>
    <xf numFmtId="0" fontId="65" fillId="0" borderId="0" xfId="0" applyFont="1" applyAlignment="1">
      <alignment horizontal="center" vertical="center"/>
    </xf>
    <xf numFmtId="0" fontId="65" fillId="0" borderId="0" xfId="0" applyFont="1" applyAlignment="1">
      <alignment horizontal="right" vertical="center"/>
    </xf>
    <xf numFmtId="0" fontId="0" fillId="0" borderId="54" xfId="0" applyBorder="1" applyAlignment="1">
      <alignment horizontal="center" vertical="center"/>
    </xf>
    <xf numFmtId="0" fontId="37" fillId="0" borderId="0" xfId="0" applyFont="1" applyAlignment="1">
      <alignment horizontal="center" vertical="center" wrapText="1"/>
    </xf>
    <xf numFmtId="9" fontId="37" fillId="0" borderId="0" xfId="0" applyNumberFormat="1" applyFont="1" applyAlignment="1">
      <alignment horizontal="center" vertical="center" wrapText="1"/>
    </xf>
    <xf numFmtId="10" fontId="31" fillId="0" borderId="4" xfId="0" applyNumberFormat="1" applyFont="1" applyBorder="1" applyAlignment="1">
      <alignment horizontal="center" vertical="center" wrapText="1"/>
    </xf>
    <xf numFmtId="0" fontId="37" fillId="20" borderId="4" xfId="0" applyFont="1" applyFill="1" applyBorder="1" applyAlignment="1">
      <alignment horizontal="center" vertical="center" wrapText="1"/>
    </xf>
    <xf numFmtId="9" fontId="37" fillId="20" borderId="4" xfId="0" applyNumberFormat="1" applyFont="1" applyFill="1" applyBorder="1" applyAlignment="1">
      <alignment horizontal="center" vertical="center" wrapText="1"/>
    </xf>
    <xf numFmtId="167" fontId="21" fillId="8" borderId="4" xfId="7" applyNumberFormat="1" applyFont="1" applyBorder="1" applyAlignment="1">
      <alignment horizontal="center" vertical="center"/>
    </xf>
    <xf numFmtId="167" fontId="4" fillId="0" borderId="0" xfId="5" applyNumberFormat="1" applyFont="1" applyAlignment="1">
      <alignment horizontal="center" vertical="center"/>
    </xf>
    <xf numFmtId="167" fontId="14" fillId="17" borderId="12" xfId="0" applyNumberFormat="1" applyFont="1" applyFill="1" applyBorder="1" applyAlignment="1">
      <alignment horizontal="center" vertical="center" wrapText="1"/>
    </xf>
    <xf numFmtId="167" fontId="0" fillId="0" borderId="0" xfId="0" applyNumberFormat="1"/>
    <xf numFmtId="167" fontId="38" fillId="0" borderId="0" xfId="0" applyNumberFormat="1" applyFont="1" applyAlignment="1">
      <alignment horizontal="center" vertical="center"/>
    </xf>
    <xf numFmtId="167" fontId="27" fillId="0" borderId="0" xfId="5" applyNumberFormat="1" applyFont="1" applyAlignment="1">
      <alignment horizontal="center" vertical="center"/>
    </xf>
    <xf numFmtId="167" fontId="35" fillId="0" borderId="0" xfId="0" applyNumberFormat="1" applyFont="1" applyAlignment="1">
      <alignment horizontal="center" vertical="center"/>
    </xf>
    <xf numFmtId="167" fontId="21" fillId="0" borderId="0" xfId="5" applyNumberFormat="1" applyFont="1" applyAlignment="1">
      <alignment horizontal="center" vertical="center"/>
    </xf>
    <xf numFmtId="0" fontId="2" fillId="0" borderId="0" xfId="0" applyFont="1" applyAlignment="1">
      <alignment horizontal="left" wrapText="1"/>
    </xf>
    <xf numFmtId="0" fontId="24" fillId="0" borderId="0" xfId="5" applyFont="1" applyAlignment="1">
      <alignment horizontal="center" vertical="center" wrapText="1"/>
    </xf>
    <xf numFmtId="0" fontId="25" fillId="0" borderId="0" xfId="5" applyFont="1" applyAlignment="1">
      <alignment horizontal="center" vertical="center" wrapText="1"/>
    </xf>
    <xf numFmtId="0" fontId="22" fillId="0" borderId="0" xfId="0" applyFont="1" applyAlignment="1">
      <alignment horizontal="center" vertical="center"/>
    </xf>
    <xf numFmtId="0" fontId="55" fillId="0" borderId="0" xfId="0" applyFont="1" applyAlignment="1">
      <alignment horizontal="center" vertical="center"/>
    </xf>
    <xf numFmtId="0" fontId="22" fillId="0" borderId="0" xfId="0" applyFont="1" applyAlignment="1">
      <alignment horizontal="center" vertical="center" wrapText="1"/>
    </xf>
    <xf numFmtId="22" fontId="22" fillId="0" borderId="0" xfId="0" applyNumberFormat="1" applyFont="1" applyAlignment="1">
      <alignment horizontal="center" vertical="center" wrapText="1"/>
    </xf>
    <xf numFmtId="164" fontId="20" fillId="0" borderId="0" xfId="6" applyNumberFormat="1" applyFont="1" applyFill="1" applyBorder="1" applyAlignment="1">
      <alignment horizontal="center" vertical="center" wrapText="1"/>
    </xf>
    <xf numFmtId="166" fontId="20" fillId="0" borderId="0" xfId="6" applyNumberFormat="1" applyFont="1" applyFill="1" applyBorder="1" applyAlignment="1">
      <alignment horizontal="center" vertical="center"/>
    </xf>
    <xf numFmtId="0" fontId="20" fillId="0" borderId="0" xfId="6" applyFont="1" applyFill="1" applyBorder="1" applyAlignment="1">
      <alignment horizontal="center" vertical="center"/>
    </xf>
    <xf numFmtId="164" fontId="66" fillId="0" borderId="0" xfId="23" applyNumberFormat="1" applyFont="1" applyFill="1" applyBorder="1" applyAlignment="1">
      <alignment horizontal="center" vertical="center"/>
    </xf>
    <xf numFmtId="166" fontId="66" fillId="0" borderId="0" xfId="23" applyNumberFormat="1" applyFont="1" applyFill="1" applyBorder="1" applyAlignment="1">
      <alignment horizontal="center" vertical="center"/>
    </xf>
    <xf numFmtId="0" fontId="66" fillId="0" borderId="0" xfId="23" applyFont="1" applyFill="1" applyBorder="1" applyAlignment="1">
      <alignment horizontal="center" vertical="center"/>
    </xf>
    <xf numFmtId="165" fontId="21" fillId="0" borderId="0" xfId="7" applyNumberFormat="1" applyFont="1" applyFill="1" applyBorder="1" applyAlignment="1">
      <alignment horizontal="center" vertical="center"/>
    </xf>
    <xf numFmtId="164" fontId="20" fillId="0" borderId="0" xfId="6" applyNumberFormat="1" applyFont="1" applyFill="1" applyBorder="1" applyAlignment="1">
      <alignment horizontal="center" vertical="center"/>
    </xf>
    <xf numFmtId="18" fontId="20" fillId="0" borderId="0" xfId="6" applyNumberFormat="1" applyFont="1" applyFill="1" applyBorder="1" applyAlignment="1">
      <alignment horizontal="center" vertical="center"/>
    </xf>
    <xf numFmtId="165" fontId="21" fillId="0" borderId="0" xfId="8" applyNumberFormat="1" applyFont="1" applyFill="1" applyBorder="1" applyAlignment="1">
      <alignment horizontal="center" vertical="center"/>
    </xf>
    <xf numFmtId="164" fontId="26" fillId="0" borderId="0" xfId="6" applyNumberFormat="1" applyFont="1" applyFill="1" applyBorder="1" applyAlignment="1">
      <alignment horizontal="center" vertical="center"/>
    </xf>
    <xf numFmtId="166" fontId="26" fillId="0" borderId="0" xfId="6" applyNumberFormat="1" applyFont="1" applyFill="1" applyBorder="1" applyAlignment="1">
      <alignment horizontal="center" vertical="center"/>
    </xf>
    <xf numFmtId="165" fontId="27" fillId="0" borderId="0" xfId="8" applyNumberFormat="1" applyFont="1" applyFill="1" applyBorder="1" applyAlignment="1">
      <alignment horizontal="center" vertical="center"/>
    </xf>
    <xf numFmtId="165" fontId="26" fillId="0" borderId="0" xfId="9" applyNumberFormat="1" applyFont="1" applyFill="1" applyBorder="1" applyAlignment="1">
      <alignment horizontal="center" vertical="center"/>
    </xf>
    <xf numFmtId="0" fontId="21" fillId="0" borderId="0" xfId="5" applyFont="1" applyAlignment="1">
      <alignment horizontal="left" vertical="center" wrapText="1"/>
    </xf>
    <xf numFmtId="0" fontId="21" fillId="0" borderId="0" xfId="5" applyFont="1" applyAlignment="1">
      <alignment horizontal="left" vertical="top" wrapText="1"/>
    </xf>
    <xf numFmtId="0" fontId="1" fillId="0" borderId="4" xfId="0" applyFont="1" applyBorder="1" applyAlignment="1">
      <alignment horizontal="left" wrapText="1"/>
    </xf>
    <xf numFmtId="0" fontId="0" fillId="0" borderId="4" xfId="0" applyBorder="1" applyAlignment="1">
      <alignment horizontal="center"/>
    </xf>
    <xf numFmtId="0" fontId="47" fillId="20" borderId="26" xfId="0" applyFont="1" applyFill="1" applyBorder="1" applyAlignment="1">
      <alignment horizontal="center" vertical="center" wrapText="1"/>
    </xf>
    <xf numFmtId="0" fontId="0" fillId="0" borderId="12" xfId="0" applyBorder="1" applyAlignment="1">
      <alignment horizontal="center"/>
    </xf>
    <xf numFmtId="10" fontId="1" fillId="32" borderId="4" xfId="0" applyNumberFormat="1" applyFont="1" applyFill="1" applyBorder="1" applyAlignment="1">
      <alignment horizontal="center" vertical="center" wrapText="1"/>
    </xf>
    <xf numFmtId="10" fontId="45" fillId="4" borderId="7" xfId="4" applyNumberFormat="1" applyFont="1" applyBorder="1" applyAlignment="1">
      <alignment horizontal="center" vertical="center" wrapText="1"/>
    </xf>
    <xf numFmtId="0" fontId="4" fillId="0" borderId="7" xfId="0" applyFont="1" applyBorder="1" applyAlignment="1">
      <alignment horizontal="center" vertical="center" wrapText="1"/>
    </xf>
    <xf numFmtId="0" fontId="14" fillId="0" borderId="55" xfId="0" applyFont="1" applyBorder="1" applyAlignment="1">
      <alignment horizontal="center" vertical="center" wrapText="1"/>
    </xf>
    <xf numFmtId="0" fontId="53" fillId="0" borderId="0" xfId="5" applyFont="1" applyAlignment="1">
      <alignment horizontal="center" vertical="center"/>
    </xf>
    <xf numFmtId="0" fontId="53" fillId="0" borderId="0" xfId="0" applyFont="1" applyAlignment="1">
      <alignment horizontal="center"/>
    </xf>
    <xf numFmtId="0" fontId="27" fillId="0" borderId="0" xfId="0" applyFont="1" applyAlignment="1">
      <alignment horizontal="right" vertical="center"/>
    </xf>
    <xf numFmtId="0" fontId="27" fillId="0" borderId="0" xfId="0" applyFont="1"/>
    <xf numFmtId="0" fontId="54" fillId="0" borderId="0" xfId="0" applyFont="1" applyAlignment="1">
      <alignment horizontal="right" vertical="center"/>
    </xf>
    <xf numFmtId="0" fontId="54" fillId="0" borderId="0" xfId="0" applyFont="1" applyAlignment="1">
      <alignment horizontal="center" vertical="center"/>
    </xf>
    <xf numFmtId="0" fontId="52" fillId="0" borderId="0" xfId="3" applyFont="1" applyFill="1" applyBorder="1" applyAlignment="1">
      <alignment horizontal="center"/>
    </xf>
    <xf numFmtId="14" fontId="0" fillId="0" borderId="0" xfId="0" applyNumberFormat="1" applyAlignment="1">
      <alignment horizontal="center" vertical="center"/>
    </xf>
    <xf numFmtId="0" fontId="0" fillId="0" borderId="0" xfId="0" applyAlignment="1">
      <alignment horizontal="center" vertical="center"/>
    </xf>
    <xf numFmtId="14" fontId="43" fillId="0" borderId="0" xfId="0" applyNumberFormat="1" applyFont="1" applyAlignment="1">
      <alignment horizontal="center" vertical="center" wrapText="1"/>
    </xf>
    <xf numFmtId="0" fontId="43" fillId="0" borderId="0" xfId="0" applyFont="1" applyAlignment="1">
      <alignment horizontal="center" vertical="center" wrapText="1"/>
    </xf>
    <xf numFmtId="14" fontId="47" fillId="0" borderId="0" xfId="0" applyNumberFormat="1" applyFont="1" applyAlignment="1">
      <alignment horizontal="center" vertical="center" wrapText="1"/>
    </xf>
    <xf numFmtId="0" fontId="47" fillId="0" borderId="0" xfId="0" applyFont="1" applyAlignment="1">
      <alignment horizontal="center" vertical="center" wrapText="1"/>
    </xf>
    <xf numFmtId="0" fontId="28" fillId="0" borderId="0" xfId="0" applyFont="1" applyAlignment="1">
      <alignment horizontal="left"/>
    </xf>
    <xf numFmtId="0" fontId="23" fillId="0" borderId="0" xfId="0" applyFont="1" applyAlignment="1">
      <alignment horizontal="center"/>
    </xf>
    <xf numFmtId="0" fontId="60" fillId="0" borderId="0" xfId="0" applyFont="1" applyAlignment="1">
      <alignment vertical="center"/>
    </xf>
    <xf numFmtId="22" fontId="55" fillId="15" borderId="4" xfId="0" applyNumberFormat="1" applyFont="1" applyFill="1" applyBorder="1" applyAlignment="1">
      <alignment horizontal="center" vertical="center" wrapText="1"/>
    </xf>
    <xf numFmtId="164" fontId="66" fillId="6" borderId="4" xfId="24" applyNumberFormat="1" applyFont="1" applyBorder="1" applyAlignment="1">
      <alignment horizontal="center" vertical="center"/>
    </xf>
    <xf numFmtId="166" fontId="66" fillId="6" borderId="4" xfId="24" applyNumberFormat="1" applyFont="1" applyBorder="1" applyAlignment="1">
      <alignment horizontal="center" vertical="center"/>
    </xf>
    <xf numFmtId="0" fontId="66" fillId="6" borderId="4" xfId="24" applyFont="1" applyBorder="1" applyAlignment="1">
      <alignment horizontal="center" vertical="center"/>
    </xf>
    <xf numFmtId="0" fontId="0" fillId="15" borderId="4" xfId="0" applyFill="1" applyBorder="1" applyAlignment="1">
      <alignment horizontal="center" vertical="center" wrapText="1"/>
    </xf>
    <xf numFmtId="22" fontId="0" fillId="15" borderId="4" xfId="0" applyNumberFormat="1" applyFill="1" applyBorder="1" applyAlignment="1">
      <alignment horizontal="center" vertical="center" wrapText="1"/>
    </xf>
    <xf numFmtId="0" fontId="44" fillId="6" borderId="4" xfId="24" applyFont="1" applyBorder="1" applyAlignment="1">
      <alignment horizontal="center" vertical="center"/>
    </xf>
    <xf numFmtId="0" fontId="71" fillId="6" borderId="4" xfId="24" applyFont="1" applyBorder="1" applyAlignment="1">
      <alignment horizontal="center" vertical="center"/>
    </xf>
    <xf numFmtId="164" fontId="71" fillId="6" borderId="4" xfId="24" applyNumberFormat="1" applyFont="1" applyBorder="1" applyAlignment="1">
      <alignment horizontal="center" vertical="center" wrapText="1"/>
    </xf>
    <xf numFmtId="166" fontId="71" fillId="6" borderId="4" xfId="24" applyNumberFormat="1" applyFont="1" applyBorder="1" applyAlignment="1">
      <alignment horizontal="center" vertical="center"/>
    </xf>
    <xf numFmtId="0" fontId="48" fillId="0" borderId="20" xfId="0" applyFont="1" applyBorder="1" applyAlignment="1">
      <alignment horizontal="center" vertical="center" wrapText="1"/>
    </xf>
    <xf numFmtId="0" fontId="21" fillId="0" borderId="21" xfId="0" applyFont="1" applyBorder="1" applyAlignment="1">
      <alignment horizontal="center" vertical="center"/>
    </xf>
    <xf numFmtId="0" fontId="21" fillId="0" borderId="4" xfId="5" applyFont="1" applyBorder="1" applyAlignment="1">
      <alignment vertical="center"/>
    </xf>
    <xf numFmtId="0" fontId="21" fillId="0" borderId="4" xfId="5" applyFont="1" applyBorder="1" applyAlignment="1">
      <alignment vertical="center" wrapText="1"/>
    </xf>
    <xf numFmtId="0" fontId="65" fillId="0" borderId="4" xfId="0" applyFont="1" applyBorder="1" applyAlignment="1">
      <alignment horizontal="left" vertical="center"/>
    </xf>
    <xf numFmtId="0" fontId="48" fillId="0" borderId="21" xfId="0" applyFont="1" applyBorder="1" applyAlignment="1">
      <alignment horizontal="center" vertical="center" wrapText="1"/>
    </xf>
    <xf numFmtId="0" fontId="43" fillId="30" borderId="27" xfId="0" applyFont="1" applyFill="1" applyBorder="1" applyAlignment="1">
      <alignment horizontal="center" vertical="center" wrapText="1"/>
    </xf>
    <xf numFmtId="0" fontId="48" fillId="0" borderId="23" xfId="0" applyFont="1" applyBorder="1" applyAlignment="1">
      <alignment horizontal="center" vertical="center" wrapText="1"/>
    </xf>
    <xf numFmtId="0" fontId="48" fillId="0" borderId="34" xfId="0" applyFont="1" applyBorder="1" applyAlignment="1">
      <alignment horizontal="center" vertical="center" wrapText="1"/>
    </xf>
    <xf numFmtId="0" fontId="42" fillId="0" borderId="56" xfId="0" applyFont="1" applyBorder="1" applyAlignment="1">
      <alignment horizontal="center" vertical="center"/>
    </xf>
    <xf numFmtId="0" fontId="42" fillId="0" borderId="49" xfId="0" applyFont="1" applyBorder="1" applyAlignment="1">
      <alignment horizontal="center" vertical="center"/>
    </xf>
    <xf numFmtId="0" fontId="48" fillId="0" borderId="0" xfId="0" applyFont="1" applyAlignment="1">
      <alignment horizontal="center" vertical="center" wrapText="1"/>
    </xf>
    <xf numFmtId="0" fontId="21" fillId="0" borderId="0" xfId="0" applyFont="1" applyAlignment="1">
      <alignment horizontal="center" vertical="center"/>
    </xf>
    <xf numFmtId="0" fontId="72" fillId="0" borderId="4" xfId="5" applyFont="1" applyBorder="1" applyAlignment="1">
      <alignment horizontal="center" vertical="center"/>
    </xf>
    <xf numFmtId="0" fontId="66" fillId="19" borderId="4" xfId="0" applyFont="1" applyFill="1" applyBorder="1" applyAlignment="1">
      <alignment horizontal="center" vertical="center" wrapText="1"/>
    </xf>
    <xf numFmtId="0" fontId="69" fillId="0" borderId="4" xfId="0" applyFont="1" applyBorder="1" applyAlignment="1">
      <alignment horizontal="left" vertical="center"/>
    </xf>
    <xf numFmtId="0" fontId="20" fillId="0" borderId="4" xfId="0" applyFont="1" applyBorder="1" applyAlignment="1">
      <alignment horizontal="left" vertical="center"/>
    </xf>
    <xf numFmtId="0" fontId="21" fillId="0" borderId="4" xfId="0" applyFont="1" applyBorder="1" applyAlignment="1">
      <alignment horizontal="left" vertical="center" wrapText="1"/>
    </xf>
    <xf numFmtId="0" fontId="73" fillId="0" borderId="21" xfId="0" applyFont="1" applyBorder="1" applyAlignment="1">
      <alignment horizontal="center" vertical="center" wrapText="1"/>
    </xf>
    <xf numFmtId="0" fontId="73" fillId="0" borderId="20" xfId="0" applyFont="1" applyBorder="1" applyAlignment="1">
      <alignment horizontal="center" vertical="center" wrapText="1" readingOrder="2"/>
    </xf>
    <xf numFmtId="167" fontId="21" fillId="7" borderId="4" xfId="8" applyNumberFormat="1" applyFont="1" applyBorder="1" applyAlignment="1">
      <alignment horizontal="center" vertical="center"/>
    </xf>
    <xf numFmtId="0" fontId="60" fillId="12" borderId="3" xfId="0" applyFont="1" applyFill="1" applyBorder="1" applyAlignment="1">
      <alignment horizontal="center" vertical="center" readingOrder="2"/>
    </xf>
    <xf numFmtId="0" fontId="60" fillId="12" borderId="5" xfId="0" applyFont="1" applyFill="1" applyBorder="1" applyAlignment="1">
      <alignment horizontal="center" vertical="center" readingOrder="2"/>
    </xf>
    <xf numFmtId="0" fontId="16" fillId="11" borderId="6" xfId="5" applyFont="1" applyFill="1" applyBorder="1" applyAlignment="1">
      <alignment horizontal="center" vertical="center" wrapText="1"/>
    </xf>
    <xf numFmtId="0" fontId="16" fillId="11" borderId="43" xfId="5" applyFont="1" applyFill="1" applyBorder="1" applyAlignment="1">
      <alignment horizontal="center" vertical="center" wrapText="1"/>
    </xf>
    <xf numFmtId="0" fontId="16" fillId="11" borderId="9" xfId="5" applyFont="1" applyFill="1" applyBorder="1" applyAlignment="1">
      <alignment horizontal="center" vertical="center" wrapText="1"/>
    </xf>
    <xf numFmtId="0" fontId="42" fillId="0" borderId="51" xfId="0" applyFont="1" applyBorder="1" applyAlignment="1">
      <alignment horizontal="center" vertical="center"/>
    </xf>
    <xf numFmtId="0" fontId="42" fillId="0" borderId="52" xfId="0" applyFont="1" applyBorder="1" applyAlignment="1">
      <alignment horizontal="center" vertical="center"/>
    </xf>
    <xf numFmtId="0" fontId="44" fillId="18" borderId="3" xfId="4" applyFont="1" applyFill="1" applyBorder="1" applyAlignment="1">
      <alignment horizontal="center" vertical="center" wrapText="1"/>
    </xf>
    <xf numFmtId="0" fontId="44" fillId="18" borderId="5" xfId="4" applyFont="1" applyFill="1" applyBorder="1" applyAlignment="1">
      <alignment horizontal="center" vertical="center" wrapText="1"/>
    </xf>
    <xf numFmtId="10" fontId="4" fillId="32" borderId="3" xfId="0" applyNumberFormat="1" applyFont="1" applyFill="1" applyBorder="1" applyAlignment="1">
      <alignment horizontal="center" vertical="center" wrapText="1"/>
    </xf>
    <xf numFmtId="10" fontId="4" fillId="32" borderId="5" xfId="0" applyNumberFormat="1" applyFont="1" applyFill="1" applyBorder="1" applyAlignment="1">
      <alignment horizontal="center" vertical="center" wrapText="1"/>
    </xf>
    <xf numFmtId="0" fontId="14" fillId="32" borderId="24" xfId="0" applyFont="1" applyFill="1" applyBorder="1" applyAlignment="1">
      <alignment horizontal="center" vertical="center" wrapText="1"/>
    </xf>
    <xf numFmtId="0" fontId="14" fillId="32" borderId="25" xfId="0" applyFont="1" applyFill="1" applyBorder="1" applyAlignment="1">
      <alignment horizontal="center" vertical="center" wrapText="1"/>
    </xf>
    <xf numFmtId="164" fontId="41" fillId="3" borderId="19" xfId="3" applyNumberFormat="1" applyFont="1" applyBorder="1" applyAlignment="1">
      <alignment horizontal="center" vertical="center" wrapText="1"/>
    </xf>
    <xf numFmtId="164" fontId="41" fillId="3" borderId="25" xfId="3" applyNumberFormat="1" applyFont="1" applyBorder="1" applyAlignment="1">
      <alignment horizontal="center" vertical="center" wrapText="1"/>
    </xf>
    <xf numFmtId="0" fontId="11" fillId="3" borderId="3" xfId="3" applyFont="1" applyBorder="1" applyAlignment="1">
      <alignment horizontal="center" vertical="center" wrapText="1"/>
    </xf>
    <xf numFmtId="0" fontId="11" fillId="3" borderId="32" xfId="3" applyFont="1" applyBorder="1" applyAlignment="1">
      <alignment horizontal="center" vertical="center" wrapText="1"/>
    </xf>
    <xf numFmtId="10" fontId="11" fillId="3" borderId="3" xfId="3" applyNumberFormat="1" applyFont="1" applyBorder="1" applyAlignment="1">
      <alignment horizontal="center" vertical="center" wrapText="1"/>
    </xf>
    <xf numFmtId="10" fontId="11" fillId="3" borderId="32" xfId="3" applyNumberFormat="1" applyFont="1" applyBorder="1" applyAlignment="1">
      <alignment horizontal="center" vertical="center" wrapText="1"/>
    </xf>
    <xf numFmtId="10" fontId="41" fillId="3" borderId="3" xfId="3" applyNumberFormat="1" applyFont="1" applyBorder="1" applyAlignment="1">
      <alignment horizontal="center" vertical="center" wrapText="1"/>
    </xf>
    <xf numFmtId="10" fontId="41" fillId="3" borderId="32" xfId="3" applyNumberFormat="1" applyFont="1" applyBorder="1" applyAlignment="1">
      <alignment horizontal="center" vertical="center" wrapText="1"/>
    </xf>
    <xf numFmtId="0" fontId="14" fillId="32" borderId="46" xfId="0" applyFont="1" applyFill="1" applyBorder="1" applyAlignment="1">
      <alignment horizontal="center" vertical="center" wrapText="1"/>
    </xf>
    <xf numFmtId="0" fontId="14" fillId="17" borderId="14" xfId="0" applyFont="1" applyFill="1" applyBorder="1" applyAlignment="1">
      <alignment horizontal="center" vertical="center" wrapText="1"/>
    </xf>
    <xf numFmtId="0" fontId="14" fillId="17" borderId="15" xfId="0" applyFont="1" applyFill="1" applyBorder="1" applyAlignment="1">
      <alignment horizontal="center" vertical="center" wrapText="1"/>
    </xf>
    <xf numFmtId="0" fontId="60" fillId="12" borderId="3" xfId="0" applyFont="1" applyFill="1" applyBorder="1" applyAlignment="1">
      <alignment horizontal="center" vertical="center" wrapText="1" readingOrder="2"/>
    </xf>
    <xf numFmtId="0" fontId="60" fillId="12" borderId="5" xfId="0" applyFont="1" applyFill="1" applyBorder="1" applyAlignment="1">
      <alignment horizontal="center" vertical="center" wrapText="1" readingOrder="2"/>
    </xf>
    <xf numFmtId="0" fontId="60" fillId="13" borderId="3" xfId="0" applyFont="1" applyFill="1" applyBorder="1" applyAlignment="1">
      <alignment horizontal="center" vertical="center"/>
    </xf>
    <xf numFmtId="0" fontId="60" fillId="13" borderId="5" xfId="0" applyFont="1" applyFill="1" applyBorder="1" applyAlignment="1">
      <alignment horizontal="center" vertical="center"/>
    </xf>
    <xf numFmtId="0" fontId="58" fillId="4" borderId="3" xfId="4" applyFont="1" applyBorder="1" applyAlignment="1">
      <alignment horizontal="center" vertical="center" wrapText="1"/>
    </xf>
    <xf numFmtId="0" fontId="58" fillId="4" borderId="5" xfId="4" applyFont="1" applyBorder="1" applyAlignment="1">
      <alignment horizontal="center" vertical="center" wrapText="1"/>
    </xf>
    <xf numFmtId="49" fontId="59" fillId="3" borderId="3" xfId="3" applyNumberFormat="1" applyFont="1" applyBorder="1" applyAlignment="1">
      <alignment horizontal="right" vertical="center"/>
    </xf>
    <xf numFmtId="49" fontId="59" fillId="3" borderId="5" xfId="3" applyNumberFormat="1" applyFont="1" applyBorder="1" applyAlignment="1">
      <alignment horizontal="right" vertical="center"/>
    </xf>
    <xf numFmtId="49" fontId="59" fillId="3" borderId="3" xfId="3" applyNumberFormat="1" applyFont="1" applyBorder="1" applyAlignment="1">
      <alignment horizontal="left" vertical="center" wrapText="1"/>
    </xf>
    <xf numFmtId="49" fontId="59" fillId="3" borderId="5" xfId="3" applyNumberFormat="1" applyFont="1" applyBorder="1" applyAlignment="1">
      <alignment horizontal="left" vertical="center" wrapText="1"/>
    </xf>
    <xf numFmtId="0" fontId="56" fillId="11" borderId="3" xfId="5" applyFont="1" applyFill="1" applyBorder="1" applyAlignment="1">
      <alignment horizontal="center" vertical="center" wrapText="1"/>
    </xf>
    <xf numFmtId="0" fontId="56" fillId="11" borderId="5" xfId="5" applyFont="1" applyFill="1" applyBorder="1" applyAlignment="1">
      <alignment horizontal="center" vertical="center" wrapText="1"/>
    </xf>
    <xf numFmtId="0" fontId="56" fillId="6" borderId="3" xfId="6" applyFont="1" applyBorder="1" applyAlignment="1">
      <alignment horizontal="center" vertical="center"/>
    </xf>
    <xf numFmtId="0" fontId="56" fillId="6" borderId="5" xfId="6" applyFont="1" applyBorder="1" applyAlignment="1">
      <alignment horizontal="center" vertical="center"/>
    </xf>
    <xf numFmtId="0" fontId="56" fillId="7" borderId="3" xfId="8" applyFont="1" applyBorder="1" applyAlignment="1">
      <alignment horizontal="center" vertical="center"/>
    </xf>
    <xf numFmtId="0" fontId="56" fillId="7" borderId="5" xfId="8" applyFont="1" applyBorder="1" applyAlignment="1">
      <alignment horizontal="center" vertical="center"/>
    </xf>
    <xf numFmtId="0" fontId="56" fillId="6" borderId="4" xfId="6" applyFont="1" applyBorder="1" applyAlignment="1">
      <alignment horizontal="center" vertical="center"/>
    </xf>
    <xf numFmtId="0" fontId="57" fillId="9" borderId="3" xfId="9" applyFont="1" applyBorder="1" applyAlignment="1">
      <alignment horizontal="center" vertical="center"/>
    </xf>
    <xf numFmtId="0" fontId="57" fillId="9" borderId="5" xfId="9" applyFont="1" applyBorder="1" applyAlignment="1">
      <alignment horizontal="center" vertical="center"/>
    </xf>
    <xf numFmtId="167" fontId="56" fillId="8" borderId="3" xfId="7" applyNumberFormat="1" applyFont="1" applyBorder="1" applyAlignment="1">
      <alignment horizontal="center" vertical="center"/>
    </xf>
    <xf numFmtId="167" fontId="56" fillId="8" borderId="5" xfId="7" applyNumberFormat="1" applyFont="1" applyBorder="1" applyAlignment="1">
      <alignment horizontal="center" vertical="center"/>
    </xf>
    <xf numFmtId="0" fontId="57" fillId="6" borderId="4" xfId="6" applyFont="1" applyBorder="1" applyAlignment="1">
      <alignment horizontal="center" vertical="center"/>
    </xf>
    <xf numFmtId="0" fontId="63" fillId="2" borderId="3" xfId="2" applyFont="1" applyBorder="1" applyAlignment="1">
      <alignment horizontal="center" vertical="center" wrapText="1"/>
    </xf>
    <xf numFmtId="0" fontId="63" fillId="2" borderId="5" xfId="2" applyFont="1" applyBorder="1" applyAlignment="1">
      <alignment horizontal="center" vertical="center" wrapText="1"/>
    </xf>
    <xf numFmtId="0" fontId="56" fillId="10" borderId="3" xfId="6" applyNumberFormat="1" applyFont="1" applyFill="1" applyBorder="1" applyAlignment="1">
      <alignment horizontal="center" vertical="center"/>
    </xf>
    <xf numFmtId="0" fontId="56" fillId="10" borderId="5" xfId="6" applyNumberFormat="1" applyFont="1" applyFill="1" applyBorder="1" applyAlignment="1">
      <alignment horizontal="center" vertical="center"/>
    </xf>
    <xf numFmtId="14" fontId="56" fillId="10" borderId="3" xfId="6" applyNumberFormat="1" applyFont="1" applyFill="1" applyBorder="1" applyAlignment="1">
      <alignment horizontal="center" vertical="center"/>
    </xf>
    <xf numFmtId="14" fontId="56" fillId="10" borderId="5" xfId="6" applyNumberFormat="1" applyFont="1" applyFill="1" applyBorder="1" applyAlignment="1">
      <alignment horizontal="center" vertical="center"/>
    </xf>
    <xf numFmtId="0" fontId="56" fillId="6" borderId="3" xfId="6" applyNumberFormat="1" applyFont="1" applyBorder="1" applyAlignment="1">
      <alignment horizontal="center" vertical="center"/>
    </xf>
    <xf numFmtId="0" fontId="56" fillId="6" borderId="5" xfId="6" applyNumberFormat="1" applyFont="1" applyBorder="1" applyAlignment="1">
      <alignment horizontal="center" vertical="center"/>
    </xf>
    <xf numFmtId="164" fontId="56" fillId="6" borderId="4" xfId="6" applyNumberFormat="1" applyFont="1" applyBorder="1" applyAlignment="1">
      <alignment horizontal="center" vertical="center"/>
    </xf>
    <xf numFmtId="0" fontId="24" fillId="0" borderId="3" xfId="5" applyFont="1" applyBorder="1" applyAlignment="1">
      <alignment horizontal="center" vertical="center" wrapText="1"/>
    </xf>
    <xf numFmtId="0" fontId="24" fillId="0" borderId="7" xfId="5" applyFont="1" applyBorder="1" applyAlignment="1">
      <alignment horizontal="center" vertical="center" wrapText="1"/>
    </xf>
    <xf numFmtId="0" fontId="24" fillId="0" borderId="5" xfId="5" applyFont="1" applyBorder="1" applyAlignment="1">
      <alignment horizontal="center" vertical="center" wrapText="1"/>
    </xf>
    <xf numFmtId="0" fontId="56" fillId="0" borderId="3" xfId="5" applyFont="1" applyBorder="1" applyAlignment="1">
      <alignment horizontal="center" vertical="center"/>
    </xf>
    <xf numFmtId="0" fontId="56" fillId="0" borderId="5" xfId="5" applyFont="1" applyBorder="1" applyAlignment="1">
      <alignment horizontal="center" vertical="center"/>
    </xf>
    <xf numFmtId="0" fontId="56" fillId="10" borderId="3" xfId="6" applyNumberFormat="1" applyFont="1" applyFill="1" applyBorder="1" applyAlignment="1">
      <alignment horizontal="center" vertical="center" wrapText="1"/>
    </xf>
    <xf numFmtId="0" fontId="56" fillId="10" borderId="5" xfId="6" applyNumberFormat="1" applyFont="1" applyFill="1" applyBorder="1" applyAlignment="1">
      <alignment horizontal="center" vertical="center" wrapText="1"/>
    </xf>
    <xf numFmtId="0" fontId="64" fillId="4" borderId="0" xfId="4" applyFont="1" applyBorder="1" applyAlignment="1">
      <alignment horizontal="center" vertical="center" wrapText="1"/>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42" fillId="0" borderId="0" xfId="0" applyFont="1" applyAlignment="1">
      <alignment horizontal="center" vertical="center"/>
    </xf>
    <xf numFmtId="0" fontId="24" fillId="0" borderId="4" xfId="5" applyFont="1" applyBorder="1" applyAlignment="1">
      <alignment horizontal="center" vertical="center" wrapText="1"/>
    </xf>
    <xf numFmtId="0" fontId="44" fillId="18" borderId="7" xfId="4" applyFont="1" applyFill="1" applyBorder="1" applyAlignment="1">
      <alignment horizontal="center" vertical="center" wrapText="1"/>
    </xf>
    <xf numFmtId="10" fontId="4" fillId="32" borderId="7" xfId="0" applyNumberFormat="1" applyFont="1" applyFill="1" applyBorder="1" applyAlignment="1">
      <alignment horizontal="center" vertical="center" wrapText="1"/>
    </xf>
    <xf numFmtId="49" fontId="59" fillId="3" borderId="3" xfId="3" applyNumberFormat="1" applyFont="1" applyBorder="1" applyAlignment="1">
      <alignment horizontal="center" vertical="center" wrapText="1"/>
    </xf>
    <xf numFmtId="49" fontId="59" fillId="3" borderId="5" xfId="3" applyNumberFormat="1" applyFont="1" applyBorder="1" applyAlignment="1">
      <alignment horizontal="center" vertical="center" wrapText="1"/>
    </xf>
    <xf numFmtId="0" fontId="58" fillId="4" borderId="4" xfId="4" applyFont="1" applyBorder="1" applyAlignment="1">
      <alignment horizontal="center" vertical="center" wrapText="1"/>
    </xf>
    <xf numFmtId="165" fontId="56" fillId="8" borderId="4" xfId="7" applyNumberFormat="1" applyFont="1" applyBorder="1" applyAlignment="1">
      <alignment horizontal="center" vertical="center"/>
    </xf>
    <xf numFmtId="0" fontId="56" fillId="7" borderId="4" xfId="8" applyFont="1" applyBorder="1" applyAlignment="1">
      <alignment horizontal="center" vertical="center"/>
    </xf>
    <xf numFmtId="0" fontId="57" fillId="9" borderId="4" xfId="9" applyFont="1" applyBorder="1" applyAlignment="1">
      <alignment horizontal="center" vertical="center"/>
    </xf>
    <xf numFmtId="0" fontId="63" fillId="2" borderId="4" xfId="2" applyFont="1" applyBorder="1" applyAlignment="1">
      <alignment horizontal="center" vertical="center" wrapText="1"/>
    </xf>
    <xf numFmtId="0" fontId="56" fillId="10" borderId="4" xfId="6" applyNumberFormat="1" applyFont="1" applyFill="1" applyBorder="1" applyAlignment="1">
      <alignment horizontal="center" vertical="center"/>
    </xf>
    <xf numFmtId="0" fontId="56" fillId="0" borderId="4" xfId="5" applyFont="1" applyBorder="1" applyAlignment="1">
      <alignment horizontal="center" vertical="center"/>
    </xf>
    <xf numFmtId="0" fontId="56" fillId="10" borderId="4" xfId="6" applyNumberFormat="1" applyFont="1" applyFill="1" applyBorder="1" applyAlignment="1">
      <alignment horizontal="center" vertical="center" wrapText="1"/>
    </xf>
    <xf numFmtId="0" fontId="42" fillId="0" borderId="41" xfId="0" applyFont="1" applyBorder="1" applyAlignment="1">
      <alignment horizontal="center" vertical="center"/>
    </xf>
    <xf numFmtId="0" fontId="42" fillId="0" borderId="42" xfId="0" applyFont="1" applyBorder="1" applyAlignment="1">
      <alignment horizontal="center" vertical="center"/>
    </xf>
    <xf numFmtId="165" fontId="56" fillId="8" borderId="3" xfId="7" applyNumberFormat="1" applyFont="1" applyBorder="1" applyAlignment="1">
      <alignment horizontal="center" vertical="center"/>
    </xf>
    <xf numFmtId="165" fontId="56" fillId="8" borderId="5" xfId="7" applyNumberFormat="1" applyFont="1" applyBorder="1" applyAlignment="1">
      <alignment horizontal="center" vertical="center"/>
    </xf>
  </cellXfs>
  <cellStyles count="25">
    <cellStyle name="20% - تمييز1 2" xfId="8" xr:uid="{00000000-0005-0000-0000-000000000000}"/>
    <cellStyle name="40% - تمييز1 2" xfId="7" xr:uid="{00000000-0005-0000-0000-000001000000}"/>
    <cellStyle name="40% - تمييز1 2 2 2" xfId="11" xr:uid="{00000000-0005-0000-0000-000002000000}"/>
    <cellStyle name="60% - تمييز4 2" xfId="9" xr:uid="{00000000-0005-0000-0000-000003000000}"/>
    <cellStyle name="Bad" xfId="3" builtinId="27"/>
    <cellStyle name="Bad 2" xfId="14" xr:uid="{00000000-0005-0000-0000-000005000000}"/>
    <cellStyle name="Good" xfId="2" builtinId="26"/>
    <cellStyle name="Neutral" xfId="4" builtinId="28"/>
    <cellStyle name="Neutral 2" xfId="13" xr:uid="{00000000-0005-0000-0000-000008000000}"/>
    <cellStyle name="Normal" xfId="0" builtinId="0"/>
    <cellStyle name="Normal 2" xfId="12" xr:uid="{00000000-0005-0000-0000-00000A000000}"/>
    <cellStyle name="Normal 3" xfId="15" xr:uid="{00000000-0005-0000-0000-00000B000000}"/>
    <cellStyle name="Normal 4" xfId="18" xr:uid="{00000000-0005-0000-0000-00000C000000}"/>
    <cellStyle name="Normal 5" xfId="21" xr:uid="{00000000-0005-0000-0000-00000D000000}"/>
    <cellStyle name="Note" xfId="24" builtinId="10"/>
    <cellStyle name="Note 2" xfId="17" xr:uid="{00000000-0005-0000-0000-00000F000000}"/>
    <cellStyle name="Note 3" xfId="20" xr:uid="{00000000-0005-0000-0000-000010000000}"/>
    <cellStyle name="Note 4" xfId="23" xr:uid="{00000000-0005-0000-0000-000011000000}"/>
    <cellStyle name="Percent" xfId="1" builtinId="5"/>
    <cellStyle name="Percent 2" xfId="16" xr:uid="{00000000-0005-0000-0000-000013000000}"/>
    <cellStyle name="Percent 3" xfId="19" xr:uid="{00000000-0005-0000-0000-000014000000}"/>
    <cellStyle name="Percent 4" xfId="22" xr:uid="{00000000-0005-0000-0000-000015000000}"/>
    <cellStyle name="حساب 2" xfId="10" xr:uid="{00000000-0005-0000-0000-000016000000}"/>
    <cellStyle name="عادي 2" xfId="5" xr:uid="{00000000-0005-0000-0000-000017000000}"/>
    <cellStyle name="ملاحظة 2" xfId="6" xr:uid="{00000000-0005-0000-0000-000018000000}"/>
  </cellStyles>
  <dxfs count="247">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0000"/>
        </patternFill>
      </fill>
    </dxf>
    <dxf>
      <fill>
        <patternFill>
          <bgColor rgb="FFFFEB9C"/>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4" tint="0.79998168889431442"/>
        </patternFill>
      </fill>
    </dxf>
    <dxf>
      <font>
        <color rgb="FF9C5700"/>
      </font>
      <fill>
        <patternFill>
          <bgColor rgb="FFFFEB9C"/>
        </patternFill>
      </fill>
    </dxf>
    <dxf>
      <fill>
        <patternFill>
          <bgColor rgb="FFFFC7CE"/>
        </patternFill>
      </fill>
    </dxf>
    <dxf>
      <fill>
        <patternFill>
          <bgColor rgb="FFFFC7CE"/>
        </patternFill>
      </fill>
    </dxf>
    <dxf>
      <fill>
        <patternFill>
          <bgColor rgb="FFC6EFCE"/>
        </patternFill>
      </fill>
    </dxf>
    <dxf>
      <fill>
        <patternFill>
          <bgColor rgb="FFFFEB9C"/>
        </patternFill>
      </fill>
    </dxf>
    <dxf>
      <fill>
        <patternFill>
          <bgColor rgb="FFC6EFCE"/>
        </patternFill>
      </fill>
    </dxf>
    <dxf>
      <fill>
        <patternFill>
          <bgColor rgb="FFFFEB9C"/>
        </patternFill>
      </fill>
    </dxf>
    <dxf>
      <font>
        <color rgb="FF006100"/>
      </font>
      <fill>
        <patternFill>
          <bgColor rgb="FFC6EFCE"/>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ill>
        <patternFill>
          <bgColor rgb="FF00B050"/>
        </patternFill>
      </fill>
    </dxf>
    <dxf>
      <fill>
        <patternFill>
          <bgColor rgb="FF0070C0"/>
        </patternFill>
      </fill>
    </dxf>
    <dxf>
      <fill>
        <patternFill>
          <bgColor rgb="FF00B0F0"/>
        </patternFill>
      </fill>
    </dxf>
    <dxf>
      <fill>
        <patternFill>
          <bgColor rgb="FFFF0000"/>
        </patternFill>
      </fill>
    </dxf>
    <dxf>
      <font>
        <color rgb="FF9C6500"/>
      </font>
      <fill>
        <patternFill>
          <bgColor rgb="FFFFEB9C"/>
        </patternFill>
      </fill>
    </dxf>
    <dxf>
      <fill>
        <patternFill>
          <bgColor rgb="FF00B050"/>
        </patternFill>
      </fill>
    </dxf>
    <dxf>
      <fill>
        <patternFill>
          <bgColor rgb="FF0070C0"/>
        </patternFill>
      </fill>
    </dxf>
    <dxf>
      <fill>
        <patternFill>
          <bgColor rgb="FF00B0F0"/>
        </patternFill>
      </fill>
    </dxf>
    <dxf>
      <fill>
        <patternFill>
          <bgColor rgb="FFFF0000"/>
        </patternFill>
      </fill>
    </dxf>
    <dxf>
      <font>
        <color rgb="FF9C6500"/>
      </font>
      <fill>
        <patternFill>
          <bgColor rgb="FFFFEB9C"/>
        </patternFill>
      </fill>
    </dxf>
    <dxf>
      <fill>
        <patternFill>
          <bgColor rgb="FF00B050"/>
        </patternFill>
      </fill>
    </dxf>
    <dxf>
      <fill>
        <patternFill>
          <bgColor rgb="FF0070C0"/>
        </patternFill>
      </fill>
    </dxf>
    <dxf>
      <fill>
        <patternFill>
          <bgColor rgb="FF00B0F0"/>
        </patternFill>
      </fill>
    </dxf>
    <dxf>
      <fill>
        <patternFill>
          <bgColor rgb="FFFF0000"/>
        </patternFill>
      </fill>
    </dxf>
    <dxf>
      <font>
        <color rgb="FF9C6500"/>
      </font>
      <fill>
        <patternFill>
          <bgColor rgb="FFFFEB9C"/>
        </patternFill>
      </fill>
    </dxf>
    <dxf>
      <fill>
        <patternFill>
          <bgColor rgb="FF00B050"/>
        </patternFill>
      </fill>
    </dxf>
    <dxf>
      <fill>
        <patternFill>
          <bgColor rgb="FF0070C0"/>
        </patternFill>
      </fill>
    </dxf>
    <dxf>
      <fill>
        <patternFill>
          <bgColor rgb="FF00B0F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4" tint="0.79998168889431442"/>
        </patternFill>
      </fill>
    </dxf>
    <dxf>
      <font>
        <color rgb="FF9C5700"/>
      </font>
      <fill>
        <patternFill>
          <bgColor rgb="FFFFEB9C"/>
        </patternFill>
      </fill>
    </dxf>
    <dxf>
      <fill>
        <patternFill>
          <bgColor rgb="FFFFC7CE"/>
        </patternFill>
      </fill>
    </dxf>
    <dxf>
      <fill>
        <patternFill>
          <bgColor rgb="FFFFC7CE"/>
        </patternFill>
      </fill>
    </dxf>
    <dxf>
      <fill>
        <patternFill>
          <bgColor rgb="FFC6EFCE"/>
        </patternFill>
      </fill>
    </dxf>
    <dxf>
      <fill>
        <patternFill>
          <bgColor rgb="FFFFEB9C"/>
        </patternFill>
      </fill>
    </dxf>
    <dxf>
      <fill>
        <patternFill>
          <bgColor rgb="FFC6EFCE"/>
        </patternFill>
      </fill>
    </dxf>
    <dxf>
      <fill>
        <patternFill>
          <bgColor rgb="FFFFEB9C"/>
        </patternFill>
      </fill>
    </dxf>
    <dxf>
      <font>
        <color rgb="FF006100"/>
      </font>
      <fill>
        <patternFill>
          <bgColor rgb="FFC6EFCE"/>
        </patternFill>
      </fill>
    </dxf>
    <dxf>
      <fill>
        <patternFill>
          <bgColor rgb="FF00B050"/>
        </patternFill>
      </fill>
    </dxf>
    <dxf>
      <fill>
        <patternFill>
          <bgColor rgb="FF0070C0"/>
        </patternFill>
      </fill>
    </dxf>
    <dxf>
      <fill>
        <patternFill>
          <bgColor rgb="FF00B0F0"/>
        </patternFill>
      </fill>
    </dxf>
    <dxf>
      <fill>
        <patternFill>
          <bgColor rgb="FFFF000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0000"/>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0000"/>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C7CE"/>
        </patternFill>
      </fill>
    </dxf>
    <dxf>
      <fill>
        <patternFill>
          <bgColor theme="4" tint="0.79998168889431442"/>
        </patternFill>
      </fill>
    </dxf>
    <dxf>
      <font>
        <color rgb="FF9C5700"/>
      </font>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ont>
        <color rgb="FF006100"/>
      </font>
      <fill>
        <patternFill>
          <bgColor rgb="FFC6EFCE"/>
        </patternFill>
      </fill>
    </dxf>
    <dxf>
      <fill>
        <patternFill>
          <bgColor rgb="FFFF0000"/>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EB9C"/>
        </patternFill>
      </fill>
    </dxf>
    <dxf>
      <font>
        <color rgb="FF9C0006"/>
      </font>
      <fill>
        <patternFill>
          <bgColor rgb="FFFFC7CE"/>
        </patternFill>
      </fill>
    </dxf>
    <dxf>
      <fill>
        <patternFill>
          <bgColor rgb="FF00B050"/>
        </patternFill>
      </fill>
    </dxf>
    <dxf>
      <font>
        <color auto="1"/>
      </font>
      <fill>
        <patternFill>
          <bgColor rgb="FF00B050"/>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rgb="FFFFC7CE"/>
        </patternFill>
      </fill>
    </dxf>
    <dxf>
      <fill>
        <patternFill>
          <bgColor theme="4" tint="0.79998168889431442"/>
        </patternFill>
      </fill>
    </dxf>
    <dxf>
      <font>
        <color rgb="FF9C5700"/>
      </font>
      <fill>
        <patternFill>
          <bgColor rgb="FFFFEB9C"/>
        </patternFill>
      </fill>
    </dxf>
    <dxf>
      <fill>
        <patternFill>
          <bgColor rgb="FFFFC7CE"/>
        </patternFill>
      </fill>
    </dxf>
    <dxf>
      <fill>
        <patternFill>
          <bgColor rgb="FFC6EFCE"/>
        </patternFill>
      </fill>
    </dxf>
    <dxf>
      <fill>
        <patternFill>
          <bgColor rgb="FFFFEB9C"/>
        </patternFill>
      </fill>
    </dxf>
    <dxf>
      <fill>
        <patternFill>
          <bgColor rgb="FFFFC7CE"/>
        </patternFill>
      </fill>
    </dxf>
    <dxf>
      <fill>
        <patternFill>
          <bgColor rgb="FFC6EFCE"/>
        </patternFill>
      </fill>
    </dxf>
    <dxf>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ill>
        <patternFill>
          <bgColor rgb="FFFF0000"/>
        </patternFill>
      </fill>
    </dxf>
    <dxf>
      <fill>
        <patternFill>
          <bgColor rgb="FF00B0F0"/>
        </patternFill>
      </fill>
    </dxf>
    <dxf>
      <fill>
        <patternFill>
          <bgColor rgb="FF0070C0"/>
        </patternFill>
      </fill>
    </dxf>
    <dxf>
      <fill>
        <patternFill>
          <bgColor rgb="FF00B050"/>
        </patternFill>
      </fill>
    </dxf>
    <dxf>
      <fill>
        <patternFill>
          <bgColor rgb="FFFF0000"/>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9C0006"/>
      </font>
      <fill>
        <patternFill>
          <bgColor rgb="FFFFC7CE"/>
        </patternFill>
      </fill>
    </dxf>
    <dxf>
      <fill>
        <patternFill>
          <bgColor theme="4" tint="0.79998168889431442"/>
        </patternFill>
      </fill>
    </dxf>
    <dxf>
      <font>
        <color rgb="FF9C5700"/>
      </font>
      <fill>
        <patternFill>
          <bgColor rgb="FFFFEB9C"/>
        </patternFill>
      </fill>
    </dxf>
    <dxf>
      <fill>
        <patternFill>
          <bgColor rgb="FFFFC7CE"/>
        </patternFill>
      </fill>
    </dxf>
    <dxf>
      <fill>
        <patternFill>
          <bgColor rgb="FFFFC7CE"/>
        </patternFill>
      </fill>
    </dxf>
    <dxf>
      <fill>
        <patternFill>
          <bgColor rgb="FFFFEB9C"/>
        </patternFill>
      </fill>
    </dxf>
    <dxf>
      <fill>
        <patternFill>
          <bgColor rgb="FFC6EFCE"/>
        </patternFill>
      </fill>
    </dxf>
    <dxf>
      <font>
        <color rgb="FF006100"/>
      </font>
      <fill>
        <patternFill>
          <bgColor rgb="FFC6EFCE"/>
        </patternFill>
      </fill>
    </dxf>
    <dxf>
      <font>
        <color rgb="FF006100"/>
      </font>
      <fill>
        <patternFill>
          <bgColor rgb="FFC6EFCE"/>
        </patternFill>
      </fill>
    </dxf>
    <dxf>
      <fill>
        <patternFill>
          <bgColor rgb="FFFF0000"/>
        </patternFill>
      </fill>
    </dxf>
    <dxf>
      <fill>
        <patternFill>
          <bgColor rgb="FF00B0F0"/>
        </patternFill>
      </fill>
    </dxf>
    <dxf>
      <fill>
        <patternFill>
          <bgColor rgb="FF0070C0"/>
        </patternFill>
      </fill>
    </dxf>
    <dxf>
      <fill>
        <patternFill>
          <bgColor rgb="FF00B050"/>
        </patternFill>
      </fill>
    </dxf>
    <dxf>
      <font>
        <color rgb="FF9C65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4" tint="0.79998168889431442"/>
        </patternFill>
      </fill>
    </dxf>
    <dxf>
      <font>
        <color rgb="FF9C5700"/>
      </font>
      <fill>
        <patternFill>
          <bgColor rgb="FFFFEB9C"/>
        </patternFill>
      </fill>
    </dxf>
    <dxf>
      <fill>
        <patternFill>
          <bgColor rgb="FFFFC7CE"/>
        </patternFill>
      </fill>
    </dxf>
    <dxf>
      <fill>
        <patternFill>
          <bgColor rgb="FFFFEB9C"/>
        </patternFill>
      </fill>
    </dxf>
    <dxf>
      <fill>
        <patternFill>
          <bgColor rgb="FFC6EFCE"/>
        </patternFill>
      </fill>
    </dxf>
    <dxf>
      <fill>
        <patternFill>
          <bgColor rgb="FFFFEB9C"/>
        </patternFill>
      </fill>
    </dxf>
    <dxf>
      <font>
        <color rgb="FF9C5700"/>
      </font>
      <fill>
        <patternFill>
          <bgColor rgb="FFFFEB9C"/>
        </patternFill>
      </fill>
    </dxf>
    <dxf>
      <fill>
        <patternFill>
          <bgColor rgb="FFFF0000"/>
        </patternFill>
      </fill>
    </dxf>
    <dxf>
      <fill>
        <patternFill>
          <bgColor rgb="FF00B0F0"/>
        </patternFill>
      </fill>
    </dxf>
    <dxf>
      <fill>
        <patternFill>
          <bgColor rgb="FF0070C0"/>
        </patternFill>
      </fill>
    </dxf>
    <dxf>
      <font>
        <color theme="1"/>
      </font>
      <fill>
        <patternFill>
          <bgColor rgb="FF339933"/>
        </patternFill>
      </fill>
    </dxf>
    <dxf>
      <fill>
        <patternFill>
          <bgColor theme="4" tint="0.79998168889431442"/>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colors>
    <mruColors>
      <color rgb="FFFF0000"/>
      <color rgb="FFFFEB9C"/>
      <color rgb="FFFFFFFF"/>
      <color rgb="FFFFC78F"/>
      <color rgb="FFFFC7CE"/>
      <color rgb="FFC6EFCE"/>
      <color rgb="FF006600"/>
      <color rgb="FF00B0F0"/>
      <color rgb="FF0070C0"/>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20Q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patientrelations03\Desktop\2023%20Q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pr012\OneDrive%20-%20Al%20Hammadi\Patient%20Experience%20Department\Final%20Reports%20-%20Complaints%20Portal\1.1.%20Complaints%20Reports\Complaints%20Report%20-%20202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n.patientrelations03\AppData\Local\Temp\Temp1_Submission%20of%20Complaints'%20related%20Documents%20by%2019th%20of%20February%202026.zip\Complaints%20Report%20-%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sheetName val="OCT"/>
      <sheetName val="NOV"/>
      <sheetName val="DEC"/>
      <sheetName val="P-OCT"/>
      <sheetName val="P-NOV"/>
      <sheetName val="P-DEC"/>
    </sheetNames>
    <sheetDataSet>
      <sheetData sheetId="0"/>
      <sheetData sheetId="1"/>
      <sheetData sheetId="2"/>
      <sheetData sheetId="3"/>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60"/>
  <sheetViews>
    <sheetView zoomScale="90" zoomScaleNormal="90" workbookViewId="0">
      <selection activeCell="B24" sqref="B24"/>
    </sheetView>
  </sheetViews>
  <sheetFormatPr defaultRowHeight="15" x14ac:dyDescent="0.25"/>
  <cols>
    <col min="1" max="1" width="23.28515625" style="150" bestFit="1" customWidth="1"/>
    <col min="2" max="2" width="18.42578125" style="150" bestFit="1" customWidth="1"/>
    <col min="3" max="7" width="9.140625" style="150"/>
    <col min="8" max="8" width="25" style="150" bestFit="1" customWidth="1"/>
    <col min="9" max="9" width="20.85546875" style="150" bestFit="1" customWidth="1"/>
    <col min="10" max="10" width="23" style="150" bestFit="1" customWidth="1"/>
    <col min="11" max="11" width="15.5703125" style="150" bestFit="1" customWidth="1"/>
    <col min="12" max="12" width="28.7109375" style="172" customWidth="1"/>
    <col min="13" max="13" width="33.5703125" style="172" customWidth="1"/>
    <col min="14" max="14" width="97.85546875" style="182" bestFit="1" customWidth="1"/>
    <col min="15" max="15" width="54.140625" style="178" customWidth="1"/>
    <col min="16" max="16384" width="9.140625" style="150"/>
  </cols>
  <sheetData>
    <row r="1" spans="1:15" ht="15" customHeight="1" x14ac:dyDescent="0.25">
      <c r="A1" s="153" t="s">
        <v>39</v>
      </c>
      <c r="B1" s="150" t="s">
        <v>39</v>
      </c>
      <c r="H1" s="448" t="s">
        <v>129</v>
      </c>
      <c r="I1" s="448"/>
      <c r="J1" s="171" t="s">
        <v>109</v>
      </c>
      <c r="K1" s="171"/>
      <c r="L1" s="448" t="s">
        <v>110</v>
      </c>
      <c r="M1" s="448"/>
      <c r="N1" s="448" t="s">
        <v>32</v>
      </c>
      <c r="O1" s="448"/>
    </row>
    <row r="2" spans="1:15" x14ac:dyDescent="0.25">
      <c r="A2" s="166" t="s">
        <v>41</v>
      </c>
      <c r="B2" s="150" t="s">
        <v>41</v>
      </c>
      <c r="H2" s="171" t="s">
        <v>130</v>
      </c>
      <c r="I2" s="171" t="s">
        <v>131</v>
      </c>
      <c r="J2" s="171" t="s">
        <v>130</v>
      </c>
      <c r="K2" s="171" t="s">
        <v>131</v>
      </c>
      <c r="L2" s="171" t="s">
        <v>130</v>
      </c>
      <c r="M2" s="171" t="s">
        <v>131</v>
      </c>
      <c r="N2" s="173" t="s">
        <v>130</v>
      </c>
      <c r="O2" s="173" t="s">
        <v>131</v>
      </c>
    </row>
    <row r="3" spans="1:15" ht="15.75" x14ac:dyDescent="0.25">
      <c r="A3" s="154" t="s">
        <v>63</v>
      </c>
      <c r="B3" s="150" t="s">
        <v>63</v>
      </c>
      <c r="H3" s="174" t="s">
        <v>132</v>
      </c>
      <c r="I3" s="174" t="s">
        <v>133</v>
      </c>
      <c r="J3" s="174" t="s">
        <v>134</v>
      </c>
      <c r="K3" s="175" t="s">
        <v>135</v>
      </c>
      <c r="L3" s="176" t="s">
        <v>136</v>
      </c>
      <c r="M3" s="172" t="s">
        <v>137</v>
      </c>
      <c r="N3" s="177" t="s">
        <v>138</v>
      </c>
      <c r="O3" s="178" t="s">
        <v>139</v>
      </c>
    </row>
    <row r="4" spans="1:15" ht="15.75" x14ac:dyDescent="0.25">
      <c r="A4" s="155" t="s">
        <v>126</v>
      </c>
      <c r="B4" s="150" t="s">
        <v>126</v>
      </c>
      <c r="H4" s="174" t="s">
        <v>140</v>
      </c>
      <c r="I4" s="174" t="s">
        <v>141</v>
      </c>
      <c r="J4" s="174" t="s">
        <v>142</v>
      </c>
      <c r="K4" s="175" t="s">
        <v>143</v>
      </c>
      <c r="L4" s="176" t="s">
        <v>144</v>
      </c>
      <c r="M4" s="172" t="s">
        <v>145</v>
      </c>
      <c r="N4" s="177" t="s">
        <v>146</v>
      </c>
      <c r="O4" s="178" t="s">
        <v>147</v>
      </c>
    </row>
    <row r="5" spans="1:15" ht="15.75" x14ac:dyDescent="0.25">
      <c r="A5" s="151" t="s">
        <v>127</v>
      </c>
      <c r="B5" s="167" t="s">
        <v>127</v>
      </c>
      <c r="H5" s="174" t="s">
        <v>148</v>
      </c>
      <c r="I5" s="174" t="s">
        <v>149</v>
      </c>
      <c r="J5" s="174" t="s">
        <v>150</v>
      </c>
      <c r="K5" s="175" t="s">
        <v>151</v>
      </c>
      <c r="L5" s="176" t="s">
        <v>152</v>
      </c>
      <c r="M5" s="172" t="s">
        <v>153</v>
      </c>
      <c r="N5" s="177" t="s">
        <v>154</v>
      </c>
      <c r="O5" s="178" t="s">
        <v>155</v>
      </c>
    </row>
    <row r="6" spans="1:15" ht="15.75" x14ac:dyDescent="0.25">
      <c r="H6" s="172"/>
      <c r="I6" s="172"/>
      <c r="J6" s="174" t="s">
        <v>156</v>
      </c>
      <c r="K6" s="175" t="s">
        <v>157</v>
      </c>
      <c r="L6" s="176" t="s">
        <v>158</v>
      </c>
      <c r="M6" s="172" t="s">
        <v>159</v>
      </c>
      <c r="N6" s="177" t="s">
        <v>160</v>
      </c>
      <c r="O6" s="178" t="s">
        <v>161</v>
      </c>
    </row>
    <row r="7" spans="1:15" ht="15.75" x14ac:dyDescent="0.25">
      <c r="H7" s="172"/>
      <c r="I7" s="172"/>
      <c r="J7" s="174" t="s">
        <v>162</v>
      </c>
      <c r="K7" s="175" t="s">
        <v>163</v>
      </c>
      <c r="L7" s="176" t="s">
        <v>164</v>
      </c>
      <c r="M7" s="172" t="s">
        <v>165</v>
      </c>
      <c r="N7" s="177" t="s">
        <v>166</v>
      </c>
      <c r="O7" s="178" t="s">
        <v>167</v>
      </c>
    </row>
    <row r="8" spans="1:15" x14ac:dyDescent="0.25">
      <c r="A8" s="156" t="s">
        <v>43</v>
      </c>
      <c r="B8" s="150" t="s">
        <v>43</v>
      </c>
      <c r="H8" s="172"/>
      <c r="I8" s="172"/>
      <c r="J8" s="174" t="s">
        <v>168</v>
      </c>
      <c r="K8" s="179" t="s">
        <v>169</v>
      </c>
      <c r="L8" s="174" t="s">
        <v>170</v>
      </c>
      <c r="M8" s="172" t="s">
        <v>171</v>
      </c>
      <c r="N8" s="177" t="s">
        <v>172</v>
      </c>
      <c r="O8" s="178" t="s">
        <v>173</v>
      </c>
    </row>
    <row r="9" spans="1:15" x14ac:dyDescent="0.25">
      <c r="A9" s="157" t="s">
        <v>60</v>
      </c>
      <c r="B9" s="150" t="s">
        <v>60</v>
      </c>
      <c r="L9" s="174" t="s">
        <v>174</v>
      </c>
      <c r="M9" s="172" t="s">
        <v>175</v>
      </c>
      <c r="N9" s="177" t="s">
        <v>176</v>
      </c>
      <c r="O9" s="178" t="s">
        <v>177</v>
      </c>
    </row>
    <row r="10" spans="1:15" ht="30" x14ac:dyDescent="0.25">
      <c r="A10" s="158" t="s">
        <v>56</v>
      </c>
      <c r="B10" s="150" t="s">
        <v>56</v>
      </c>
      <c r="L10" s="180" t="s">
        <v>178</v>
      </c>
      <c r="M10" s="172" t="s">
        <v>179</v>
      </c>
      <c r="N10" s="177" t="s">
        <v>180</v>
      </c>
      <c r="O10" s="178" t="s">
        <v>181</v>
      </c>
    </row>
    <row r="11" spans="1:15" x14ac:dyDescent="0.25">
      <c r="L11" s="174" t="s">
        <v>182</v>
      </c>
      <c r="M11" s="172" t="s">
        <v>183</v>
      </c>
      <c r="N11" s="177" t="s">
        <v>184</v>
      </c>
      <c r="O11" s="178" t="s">
        <v>185</v>
      </c>
    </row>
    <row r="12" spans="1:15" x14ac:dyDescent="0.25">
      <c r="L12" s="174" t="s">
        <v>186</v>
      </c>
      <c r="M12" s="172" t="s">
        <v>187</v>
      </c>
      <c r="N12" s="177" t="s">
        <v>188</v>
      </c>
      <c r="O12" s="178" t="s">
        <v>189</v>
      </c>
    </row>
    <row r="13" spans="1:15" x14ac:dyDescent="0.25">
      <c r="L13" s="174" t="s">
        <v>190</v>
      </c>
      <c r="M13" s="172" t="s">
        <v>191</v>
      </c>
      <c r="N13" s="177" t="s">
        <v>192</v>
      </c>
      <c r="O13" s="178" t="s">
        <v>193</v>
      </c>
    </row>
    <row r="14" spans="1:15" x14ac:dyDescent="0.25">
      <c r="L14" s="174" t="s">
        <v>194</v>
      </c>
      <c r="M14" s="181" t="s">
        <v>195</v>
      </c>
      <c r="N14" s="177" t="s">
        <v>196</v>
      </c>
      <c r="O14" s="178" t="s">
        <v>197</v>
      </c>
    </row>
    <row r="15" spans="1:15" x14ac:dyDescent="0.25">
      <c r="L15" s="174" t="s">
        <v>198</v>
      </c>
      <c r="M15" s="172" t="s">
        <v>199</v>
      </c>
      <c r="N15" s="177" t="s">
        <v>200</v>
      </c>
      <c r="O15" s="178" t="s">
        <v>201</v>
      </c>
    </row>
    <row r="16" spans="1:15" x14ac:dyDescent="0.25">
      <c r="A16" s="169" t="s">
        <v>128</v>
      </c>
      <c r="B16" s="168" t="s">
        <v>128</v>
      </c>
      <c r="L16" s="174" t="s">
        <v>202</v>
      </c>
      <c r="M16" s="172" t="s">
        <v>203</v>
      </c>
      <c r="N16" s="177" t="s">
        <v>204</v>
      </c>
      <c r="O16" s="178" t="s">
        <v>205</v>
      </c>
    </row>
    <row r="17" spans="1:15" x14ac:dyDescent="0.25">
      <c r="A17" s="170" t="s">
        <v>74</v>
      </c>
      <c r="L17" s="174" t="s">
        <v>206</v>
      </c>
      <c r="M17" s="172" t="s">
        <v>207</v>
      </c>
      <c r="N17" s="177" t="s">
        <v>208</v>
      </c>
      <c r="O17" s="178" t="s">
        <v>209</v>
      </c>
    </row>
    <row r="18" spans="1:15" x14ac:dyDescent="0.25">
      <c r="L18" s="174" t="s">
        <v>210</v>
      </c>
      <c r="M18" s="172" t="s">
        <v>211</v>
      </c>
      <c r="N18" s="177" t="s">
        <v>212</v>
      </c>
      <c r="O18" s="178" t="s">
        <v>213</v>
      </c>
    </row>
    <row r="19" spans="1:15" ht="30" x14ac:dyDescent="0.25">
      <c r="L19" s="180" t="s">
        <v>214</v>
      </c>
      <c r="M19" s="172" t="s">
        <v>215</v>
      </c>
      <c r="N19" s="177" t="s">
        <v>216</v>
      </c>
      <c r="O19" s="178" t="s">
        <v>217</v>
      </c>
    </row>
    <row r="20" spans="1:15" x14ac:dyDescent="0.25">
      <c r="L20" s="174" t="s">
        <v>218</v>
      </c>
      <c r="M20" s="172" t="s">
        <v>219</v>
      </c>
      <c r="N20" s="177" t="s">
        <v>220</v>
      </c>
      <c r="O20" s="178" t="s">
        <v>221</v>
      </c>
    </row>
    <row r="21" spans="1:15" x14ac:dyDescent="0.25">
      <c r="A21" s="183" t="s">
        <v>129</v>
      </c>
      <c r="B21" s="150" t="s">
        <v>132</v>
      </c>
      <c r="L21" s="174" t="s">
        <v>222</v>
      </c>
      <c r="M21" s="172" t="s">
        <v>223</v>
      </c>
      <c r="N21" s="177" t="s">
        <v>224</v>
      </c>
      <c r="O21" s="178" t="s">
        <v>225</v>
      </c>
    </row>
    <row r="22" spans="1:15" ht="30" x14ac:dyDescent="0.25">
      <c r="A22" s="174" t="s">
        <v>132</v>
      </c>
      <c r="B22" s="174" t="s">
        <v>133</v>
      </c>
      <c r="L22" s="180" t="s">
        <v>226</v>
      </c>
      <c r="M22" s="172" t="s">
        <v>227</v>
      </c>
      <c r="N22" s="177" t="s">
        <v>228</v>
      </c>
      <c r="O22" s="178" t="s">
        <v>229</v>
      </c>
    </row>
    <row r="23" spans="1:15" ht="30" x14ac:dyDescent="0.25">
      <c r="A23" s="174" t="s">
        <v>140</v>
      </c>
      <c r="B23" s="174" t="s">
        <v>141</v>
      </c>
      <c r="L23" s="180" t="s">
        <v>230</v>
      </c>
      <c r="M23" s="172" t="s">
        <v>231</v>
      </c>
      <c r="N23" s="177" t="s">
        <v>232</v>
      </c>
      <c r="O23" s="178" t="s">
        <v>233</v>
      </c>
    </row>
    <row r="24" spans="1:15" ht="30" x14ac:dyDescent="0.25">
      <c r="A24" s="174" t="s">
        <v>148</v>
      </c>
      <c r="B24" s="262" t="s">
        <v>149</v>
      </c>
      <c r="L24" s="180" t="s">
        <v>234</v>
      </c>
      <c r="M24" s="172" t="s">
        <v>235</v>
      </c>
      <c r="N24" s="177" t="s">
        <v>236</v>
      </c>
      <c r="O24" s="178" t="s">
        <v>237</v>
      </c>
    </row>
    <row r="25" spans="1:15" ht="30" x14ac:dyDescent="0.25">
      <c r="L25" s="180" t="s">
        <v>238</v>
      </c>
      <c r="M25" s="172" t="s">
        <v>239</v>
      </c>
      <c r="N25" s="177" t="s">
        <v>240</v>
      </c>
      <c r="O25" s="178" t="s">
        <v>241</v>
      </c>
    </row>
    <row r="26" spans="1:15" x14ac:dyDescent="0.25">
      <c r="L26" s="174" t="s">
        <v>242</v>
      </c>
      <c r="M26" s="172" t="s">
        <v>243</v>
      </c>
      <c r="N26" s="177" t="s">
        <v>244</v>
      </c>
      <c r="O26" s="178" t="s">
        <v>245</v>
      </c>
    </row>
    <row r="27" spans="1:15" x14ac:dyDescent="0.25">
      <c r="A27" s="171" t="s">
        <v>109</v>
      </c>
      <c r="L27" s="174" t="s">
        <v>246</v>
      </c>
      <c r="M27" s="172" t="s">
        <v>247</v>
      </c>
      <c r="N27" s="177" t="s">
        <v>248</v>
      </c>
      <c r="O27" s="178" t="s">
        <v>249</v>
      </c>
    </row>
    <row r="28" spans="1:15" x14ac:dyDescent="0.25">
      <c r="A28" s="174" t="s">
        <v>134</v>
      </c>
      <c r="B28" s="175" t="s">
        <v>135</v>
      </c>
      <c r="N28" s="177" t="s">
        <v>250</v>
      </c>
      <c r="O28" s="178" t="s">
        <v>251</v>
      </c>
    </row>
    <row r="29" spans="1:15" x14ac:dyDescent="0.25">
      <c r="A29" s="174" t="s">
        <v>142</v>
      </c>
      <c r="B29" s="175" t="s">
        <v>143</v>
      </c>
      <c r="N29" s="177" t="s">
        <v>252</v>
      </c>
      <c r="O29" s="178" t="s">
        <v>253</v>
      </c>
    </row>
    <row r="30" spans="1:15" x14ac:dyDescent="0.25">
      <c r="A30" s="174" t="s">
        <v>150</v>
      </c>
      <c r="B30" s="175" t="s">
        <v>151</v>
      </c>
      <c r="N30" s="177" t="s">
        <v>254</v>
      </c>
      <c r="O30" s="178" t="s">
        <v>255</v>
      </c>
    </row>
    <row r="31" spans="1:15" x14ac:dyDescent="0.25">
      <c r="A31" s="174" t="s">
        <v>156</v>
      </c>
      <c r="B31" s="175" t="s">
        <v>157</v>
      </c>
      <c r="N31" s="177" t="s">
        <v>256</v>
      </c>
      <c r="O31" s="178" t="s">
        <v>257</v>
      </c>
    </row>
    <row r="32" spans="1:15" x14ac:dyDescent="0.25">
      <c r="A32" s="174" t="s">
        <v>162</v>
      </c>
      <c r="B32" s="175" t="s">
        <v>163</v>
      </c>
      <c r="N32" s="177" t="s">
        <v>258</v>
      </c>
      <c r="O32" s="178" t="s">
        <v>259</v>
      </c>
    </row>
    <row r="33" spans="1:15" x14ac:dyDescent="0.25">
      <c r="A33" s="174" t="s">
        <v>168</v>
      </c>
      <c r="B33" s="179" t="s">
        <v>169</v>
      </c>
      <c r="N33" s="177" t="s">
        <v>260</v>
      </c>
      <c r="O33" s="178" t="s">
        <v>261</v>
      </c>
    </row>
    <row r="34" spans="1:15" x14ac:dyDescent="0.25">
      <c r="N34" s="177" t="s">
        <v>262</v>
      </c>
      <c r="O34" s="178" t="s">
        <v>263</v>
      </c>
    </row>
    <row r="35" spans="1:15" x14ac:dyDescent="0.25">
      <c r="L35" s="174"/>
      <c r="M35" s="174"/>
      <c r="N35" s="177" t="s">
        <v>264</v>
      </c>
      <c r="O35" s="178" t="s">
        <v>265</v>
      </c>
    </row>
    <row r="36" spans="1:15" x14ac:dyDescent="0.25">
      <c r="L36" s="180"/>
      <c r="M36" s="180"/>
      <c r="N36" s="177" t="s">
        <v>266</v>
      </c>
      <c r="O36" s="178" t="s">
        <v>267</v>
      </c>
    </row>
    <row r="37" spans="1:15" x14ac:dyDescent="0.25">
      <c r="L37" s="180"/>
      <c r="M37" s="180"/>
      <c r="N37" s="177" t="s">
        <v>268</v>
      </c>
      <c r="O37" s="178" t="s">
        <v>269</v>
      </c>
    </row>
    <row r="38" spans="1:15" x14ac:dyDescent="0.25">
      <c r="M38" s="174"/>
      <c r="N38" s="177" t="s">
        <v>270</v>
      </c>
      <c r="O38" s="178" t="s">
        <v>271</v>
      </c>
    </row>
    <row r="39" spans="1:15" x14ac:dyDescent="0.25">
      <c r="M39" s="174"/>
      <c r="N39" s="177" t="s">
        <v>272</v>
      </c>
      <c r="O39" s="178" t="s">
        <v>273</v>
      </c>
    </row>
    <row r="40" spans="1:15" x14ac:dyDescent="0.25">
      <c r="N40" s="177" t="s">
        <v>274</v>
      </c>
      <c r="O40" s="178" t="s">
        <v>275</v>
      </c>
    </row>
    <row r="41" spans="1:15" x14ac:dyDescent="0.25">
      <c r="N41" s="177" t="s">
        <v>276</v>
      </c>
      <c r="O41" s="178" t="s">
        <v>277</v>
      </c>
    </row>
    <row r="42" spans="1:15" x14ac:dyDescent="0.25">
      <c r="N42" s="177" t="s">
        <v>278</v>
      </c>
      <c r="O42" s="178" t="s">
        <v>279</v>
      </c>
    </row>
    <row r="43" spans="1:15" x14ac:dyDescent="0.25">
      <c r="N43" s="177" t="s">
        <v>280</v>
      </c>
      <c r="O43" s="178" t="s">
        <v>281</v>
      </c>
    </row>
    <row r="44" spans="1:15" x14ac:dyDescent="0.25">
      <c r="N44" s="177" t="s">
        <v>282</v>
      </c>
      <c r="O44" s="178" t="s">
        <v>283</v>
      </c>
    </row>
    <row r="45" spans="1:15" x14ac:dyDescent="0.25">
      <c r="N45" s="177" t="s">
        <v>284</v>
      </c>
      <c r="O45" s="178" t="s">
        <v>285</v>
      </c>
    </row>
    <row r="46" spans="1:15" x14ac:dyDescent="0.25">
      <c r="N46" s="177" t="s">
        <v>286</v>
      </c>
      <c r="O46" s="178" t="s">
        <v>287</v>
      </c>
    </row>
    <row r="47" spans="1:15" x14ac:dyDescent="0.25">
      <c r="N47" s="177" t="s">
        <v>288</v>
      </c>
      <c r="O47" s="178" t="s">
        <v>289</v>
      </c>
    </row>
    <row r="48" spans="1:15" x14ac:dyDescent="0.25">
      <c r="N48" s="177" t="s">
        <v>290</v>
      </c>
      <c r="O48" s="178" t="s">
        <v>291</v>
      </c>
    </row>
    <row r="49" spans="14:15" x14ac:dyDescent="0.25">
      <c r="N49" s="177" t="s">
        <v>292</v>
      </c>
      <c r="O49" s="178" t="s">
        <v>293</v>
      </c>
    </row>
    <row r="50" spans="14:15" x14ac:dyDescent="0.25">
      <c r="N50" s="177" t="s">
        <v>294</v>
      </c>
      <c r="O50" s="178" t="s">
        <v>295</v>
      </c>
    </row>
    <row r="51" spans="14:15" x14ac:dyDescent="0.25">
      <c r="N51" s="177" t="s">
        <v>296</v>
      </c>
      <c r="O51" s="178" t="s">
        <v>297</v>
      </c>
    </row>
    <row r="52" spans="14:15" x14ac:dyDescent="0.25">
      <c r="N52" s="177" t="s">
        <v>298</v>
      </c>
      <c r="O52" s="178" t="s">
        <v>299</v>
      </c>
    </row>
    <row r="53" spans="14:15" x14ac:dyDescent="0.25">
      <c r="N53" s="177" t="s">
        <v>300</v>
      </c>
      <c r="O53" s="178" t="s">
        <v>301</v>
      </c>
    </row>
    <row r="54" spans="14:15" x14ac:dyDescent="0.25">
      <c r="N54" s="177" t="s">
        <v>302</v>
      </c>
      <c r="O54" s="178" t="s">
        <v>303</v>
      </c>
    </row>
    <row r="55" spans="14:15" x14ac:dyDescent="0.25">
      <c r="N55" s="177" t="s">
        <v>304</v>
      </c>
      <c r="O55" s="178" t="s">
        <v>305</v>
      </c>
    </row>
    <row r="56" spans="14:15" x14ac:dyDescent="0.25">
      <c r="N56" s="177" t="s">
        <v>306</v>
      </c>
      <c r="O56" s="178" t="s">
        <v>307</v>
      </c>
    </row>
    <row r="57" spans="14:15" x14ac:dyDescent="0.25">
      <c r="N57" s="177" t="s">
        <v>308</v>
      </c>
      <c r="O57" s="178" t="s">
        <v>309</v>
      </c>
    </row>
    <row r="58" spans="14:15" x14ac:dyDescent="0.25">
      <c r="N58" s="177" t="s">
        <v>310</v>
      </c>
      <c r="O58" s="178" t="s">
        <v>311</v>
      </c>
    </row>
    <row r="59" spans="14:15" x14ac:dyDescent="0.25">
      <c r="N59" s="177" t="s">
        <v>312</v>
      </c>
      <c r="O59" s="178" t="s">
        <v>313</v>
      </c>
    </row>
    <row r="60" spans="14:15" x14ac:dyDescent="0.25">
      <c r="N60" s="177" t="s">
        <v>314</v>
      </c>
      <c r="O60" s="178" t="s">
        <v>315</v>
      </c>
    </row>
    <row r="61" spans="14:15" x14ac:dyDescent="0.25">
      <c r="N61" s="177" t="s">
        <v>316</v>
      </c>
      <c r="O61" s="178" t="s">
        <v>317</v>
      </c>
    </row>
    <row r="62" spans="14:15" x14ac:dyDescent="0.25">
      <c r="N62" s="177" t="s">
        <v>318</v>
      </c>
      <c r="O62" s="178" t="s">
        <v>319</v>
      </c>
    </row>
    <row r="63" spans="14:15" x14ac:dyDescent="0.25">
      <c r="N63" s="177" t="s">
        <v>320</v>
      </c>
      <c r="O63" s="178" t="s">
        <v>321</v>
      </c>
    </row>
    <row r="64" spans="14:15" x14ac:dyDescent="0.25">
      <c r="N64" s="177" t="s">
        <v>322</v>
      </c>
      <c r="O64" s="178" t="s">
        <v>323</v>
      </c>
    </row>
    <row r="65" spans="14:15" x14ac:dyDescent="0.25">
      <c r="N65" s="177" t="s">
        <v>324</v>
      </c>
      <c r="O65" s="178" t="s">
        <v>325</v>
      </c>
    </row>
    <row r="66" spans="14:15" x14ac:dyDescent="0.25">
      <c r="N66" s="177" t="s">
        <v>326</v>
      </c>
      <c r="O66" s="178" t="s">
        <v>327</v>
      </c>
    </row>
    <row r="67" spans="14:15" x14ac:dyDescent="0.25">
      <c r="N67" s="177" t="s">
        <v>328</v>
      </c>
      <c r="O67" s="178" t="s">
        <v>329</v>
      </c>
    </row>
    <row r="68" spans="14:15" x14ac:dyDescent="0.25">
      <c r="N68" s="177" t="s">
        <v>330</v>
      </c>
      <c r="O68" s="178" t="s">
        <v>331</v>
      </c>
    </row>
    <row r="69" spans="14:15" x14ac:dyDescent="0.25">
      <c r="N69" s="177" t="s">
        <v>332</v>
      </c>
      <c r="O69" s="178" t="s">
        <v>333</v>
      </c>
    </row>
    <row r="70" spans="14:15" x14ac:dyDescent="0.25">
      <c r="N70" s="177" t="s">
        <v>334</v>
      </c>
      <c r="O70" s="178" t="s">
        <v>335</v>
      </c>
    </row>
    <row r="71" spans="14:15" x14ac:dyDescent="0.25">
      <c r="N71" s="177" t="s">
        <v>336</v>
      </c>
      <c r="O71" s="178" t="s">
        <v>337</v>
      </c>
    </row>
    <row r="72" spans="14:15" x14ac:dyDescent="0.25">
      <c r="N72" s="177" t="s">
        <v>338</v>
      </c>
      <c r="O72" s="178" t="s">
        <v>339</v>
      </c>
    </row>
    <row r="73" spans="14:15" x14ac:dyDescent="0.25">
      <c r="N73" s="177" t="s">
        <v>340</v>
      </c>
      <c r="O73" s="178" t="s">
        <v>341</v>
      </c>
    </row>
    <row r="74" spans="14:15" x14ac:dyDescent="0.25">
      <c r="N74" s="177" t="s">
        <v>342</v>
      </c>
      <c r="O74" s="178" t="s">
        <v>343</v>
      </c>
    </row>
    <row r="75" spans="14:15" x14ac:dyDescent="0.25">
      <c r="N75" s="177" t="s">
        <v>344</v>
      </c>
      <c r="O75" s="178" t="s">
        <v>345</v>
      </c>
    </row>
    <row r="76" spans="14:15" x14ac:dyDescent="0.25">
      <c r="N76" s="177" t="s">
        <v>346</v>
      </c>
      <c r="O76" s="178" t="s">
        <v>347</v>
      </c>
    </row>
    <row r="77" spans="14:15" x14ac:dyDescent="0.25">
      <c r="N77" s="177" t="s">
        <v>348</v>
      </c>
      <c r="O77" s="178" t="s">
        <v>349</v>
      </c>
    </row>
    <row r="78" spans="14:15" x14ac:dyDescent="0.25">
      <c r="N78" s="177" t="s">
        <v>350</v>
      </c>
      <c r="O78" s="178" t="s">
        <v>351</v>
      </c>
    </row>
    <row r="79" spans="14:15" x14ac:dyDescent="0.25">
      <c r="N79" s="177" t="s">
        <v>352</v>
      </c>
      <c r="O79" s="178" t="s">
        <v>353</v>
      </c>
    </row>
    <row r="80" spans="14:15" x14ac:dyDescent="0.25">
      <c r="N80" s="177" t="s">
        <v>354</v>
      </c>
      <c r="O80" s="178" t="s">
        <v>355</v>
      </c>
    </row>
    <row r="81" spans="14:15" x14ac:dyDescent="0.25">
      <c r="N81" s="177" t="s">
        <v>356</v>
      </c>
      <c r="O81" s="178" t="s">
        <v>357</v>
      </c>
    </row>
    <row r="82" spans="14:15" x14ac:dyDescent="0.25">
      <c r="N82" s="177" t="s">
        <v>358</v>
      </c>
      <c r="O82" s="178" t="s">
        <v>359</v>
      </c>
    </row>
    <row r="83" spans="14:15" x14ac:dyDescent="0.25">
      <c r="N83" s="177" t="s">
        <v>360</v>
      </c>
      <c r="O83" s="178" t="s">
        <v>361</v>
      </c>
    </row>
    <row r="84" spans="14:15" x14ac:dyDescent="0.25">
      <c r="N84" s="177" t="s">
        <v>362</v>
      </c>
      <c r="O84" s="178" t="s">
        <v>363</v>
      </c>
    </row>
    <row r="85" spans="14:15" x14ac:dyDescent="0.25">
      <c r="N85" s="177" t="s">
        <v>364</v>
      </c>
      <c r="O85" s="178" t="s">
        <v>365</v>
      </c>
    </row>
    <row r="86" spans="14:15" x14ac:dyDescent="0.25">
      <c r="N86" s="177" t="s">
        <v>366</v>
      </c>
      <c r="O86" s="178" t="s">
        <v>367</v>
      </c>
    </row>
    <row r="87" spans="14:15" x14ac:dyDescent="0.25">
      <c r="N87" s="177" t="s">
        <v>368</v>
      </c>
      <c r="O87" s="178" t="s">
        <v>369</v>
      </c>
    </row>
    <row r="88" spans="14:15" x14ac:dyDescent="0.25">
      <c r="N88" s="177" t="s">
        <v>370</v>
      </c>
      <c r="O88" s="178" t="s">
        <v>371</v>
      </c>
    </row>
    <row r="89" spans="14:15" x14ac:dyDescent="0.25">
      <c r="N89" s="177" t="s">
        <v>372</v>
      </c>
      <c r="O89" s="178" t="s">
        <v>373</v>
      </c>
    </row>
    <row r="90" spans="14:15" x14ac:dyDescent="0.25">
      <c r="N90" s="177" t="s">
        <v>374</v>
      </c>
      <c r="O90" s="178" t="s">
        <v>375</v>
      </c>
    </row>
    <row r="91" spans="14:15" x14ac:dyDescent="0.25">
      <c r="N91" s="177" t="s">
        <v>376</v>
      </c>
      <c r="O91" s="178" t="s">
        <v>377</v>
      </c>
    </row>
    <row r="92" spans="14:15" x14ac:dyDescent="0.25">
      <c r="N92" s="177" t="s">
        <v>378</v>
      </c>
      <c r="O92" s="178" t="s">
        <v>379</v>
      </c>
    </row>
    <row r="93" spans="14:15" x14ac:dyDescent="0.25">
      <c r="N93" s="177" t="s">
        <v>380</v>
      </c>
      <c r="O93" s="178" t="s">
        <v>381</v>
      </c>
    </row>
    <row r="94" spans="14:15" x14ac:dyDescent="0.25">
      <c r="N94" s="177" t="s">
        <v>382</v>
      </c>
      <c r="O94" s="178" t="s">
        <v>383</v>
      </c>
    </row>
    <row r="95" spans="14:15" x14ac:dyDescent="0.25">
      <c r="N95" s="177" t="s">
        <v>384</v>
      </c>
      <c r="O95" s="178" t="s">
        <v>385</v>
      </c>
    </row>
    <row r="96" spans="14:15" x14ac:dyDescent="0.25">
      <c r="N96" s="177" t="s">
        <v>386</v>
      </c>
      <c r="O96" s="178" t="s">
        <v>387</v>
      </c>
    </row>
    <row r="97" spans="14:15" x14ac:dyDescent="0.25">
      <c r="N97" s="177" t="s">
        <v>388</v>
      </c>
      <c r="O97" s="178" t="s">
        <v>389</v>
      </c>
    </row>
    <row r="98" spans="14:15" x14ac:dyDescent="0.25">
      <c r="N98" s="177" t="s">
        <v>390</v>
      </c>
      <c r="O98" s="178" t="s">
        <v>391</v>
      </c>
    </row>
    <row r="99" spans="14:15" x14ac:dyDescent="0.25">
      <c r="N99" s="177" t="s">
        <v>392</v>
      </c>
      <c r="O99" s="178" t="s">
        <v>393</v>
      </c>
    </row>
    <row r="100" spans="14:15" x14ac:dyDescent="0.25">
      <c r="N100" s="177" t="s">
        <v>394</v>
      </c>
      <c r="O100" s="178" t="s">
        <v>395</v>
      </c>
    </row>
    <row r="101" spans="14:15" x14ac:dyDescent="0.25">
      <c r="N101" s="177" t="s">
        <v>396</v>
      </c>
      <c r="O101" s="178" t="s">
        <v>397</v>
      </c>
    </row>
    <row r="102" spans="14:15" x14ac:dyDescent="0.25">
      <c r="N102" s="177" t="s">
        <v>398</v>
      </c>
      <c r="O102" s="178" t="s">
        <v>399</v>
      </c>
    </row>
    <row r="103" spans="14:15" x14ac:dyDescent="0.25">
      <c r="N103" s="177" t="s">
        <v>400</v>
      </c>
      <c r="O103" s="178" t="s">
        <v>401</v>
      </c>
    </row>
    <row r="104" spans="14:15" x14ac:dyDescent="0.25">
      <c r="N104" s="177" t="s">
        <v>402</v>
      </c>
      <c r="O104" s="178" t="s">
        <v>403</v>
      </c>
    </row>
    <row r="105" spans="14:15" x14ac:dyDescent="0.25">
      <c r="N105" s="177" t="s">
        <v>404</v>
      </c>
      <c r="O105" s="178" t="s">
        <v>405</v>
      </c>
    </row>
    <row r="106" spans="14:15" x14ac:dyDescent="0.25">
      <c r="N106" s="177" t="s">
        <v>406</v>
      </c>
      <c r="O106" s="178" t="s">
        <v>407</v>
      </c>
    </row>
    <row r="107" spans="14:15" x14ac:dyDescent="0.25">
      <c r="N107" s="177" t="s">
        <v>408</v>
      </c>
      <c r="O107" s="178" t="s">
        <v>409</v>
      </c>
    </row>
    <row r="108" spans="14:15" x14ac:dyDescent="0.25">
      <c r="N108" s="177" t="s">
        <v>410</v>
      </c>
      <c r="O108" s="178" t="s">
        <v>411</v>
      </c>
    </row>
    <row r="109" spans="14:15" x14ac:dyDescent="0.25">
      <c r="N109" s="177" t="s">
        <v>412</v>
      </c>
      <c r="O109" s="178" t="s">
        <v>413</v>
      </c>
    </row>
    <row r="110" spans="14:15" x14ac:dyDescent="0.25">
      <c r="N110" s="177" t="s">
        <v>414</v>
      </c>
      <c r="O110" s="178" t="s">
        <v>415</v>
      </c>
    </row>
    <row r="111" spans="14:15" x14ac:dyDescent="0.25">
      <c r="N111" s="177" t="s">
        <v>416</v>
      </c>
      <c r="O111" s="178" t="s">
        <v>417</v>
      </c>
    </row>
    <row r="112" spans="14:15" x14ac:dyDescent="0.25">
      <c r="N112" s="177" t="s">
        <v>418</v>
      </c>
      <c r="O112" s="178" t="s">
        <v>419</v>
      </c>
    </row>
    <row r="113" spans="14:15" x14ac:dyDescent="0.25">
      <c r="N113" s="177" t="s">
        <v>420</v>
      </c>
      <c r="O113" s="178" t="s">
        <v>421</v>
      </c>
    </row>
    <row r="114" spans="14:15" x14ac:dyDescent="0.25">
      <c r="N114" s="177" t="s">
        <v>422</v>
      </c>
      <c r="O114" s="178" t="s">
        <v>423</v>
      </c>
    </row>
    <row r="115" spans="14:15" x14ac:dyDescent="0.25">
      <c r="N115" s="177" t="s">
        <v>424</v>
      </c>
      <c r="O115" s="178" t="s">
        <v>425</v>
      </c>
    </row>
    <row r="116" spans="14:15" x14ac:dyDescent="0.25">
      <c r="N116" s="177" t="s">
        <v>426</v>
      </c>
      <c r="O116" s="178" t="s">
        <v>427</v>
      </c>
    </row>
    <row r="117" spans="14:15" x14ac:dyDescent="0.25">
      <c r="N117" s="177" t="s">
        <v>428</v>
      </c>
      <c r="O117" s="178" t="s">
        <v>429</v>
      </c>
    </row>
    <row r="118" spans="14:15" x14ac:dyDescent="0.25">
      <c r="N118" s="177" t="s">
        <v>430</v>
      </c>
      <c r="O118" s="178" t="s">
        <v>431</v>
      </c>
    </row>
    <row r="119" spans="14:15" x14ac:dyDescent="0.25">
      <c r="N119" s="177" t="s">
        <v>432</v>
      </c>
      <c r="O119" s="178" t="s">
        <v>433</v>
      </c>
    </row>
    <row r="120" spans="14:15" x14ac:dyDescent="0.25">
      <c r="N120" s="177" t="s">
        <v>434</v>
      </c>
      <c r="O120" s="178" t="s">
        <v>435</v>
      </c>
    </row>
    <row r="121" spans="14:15" x14ac:dyDescent="0.25">
      <c r="N121" s="177" t="s">
        <v>436</v>
      </c>
      <c r="O121" s="178" t="s">
        <v>437</v>
      </c>
    </row>
    <row r="122" spans="14:15" x14ac:dyDescent="0.25">
      <c r="N122" s="177" t="s">
        <v>438</v>
      </c>
      <c r="O122" s="178" t="s">
        <v>439</v>
      </c>
    </row>
    <row r="123" spans="14:15" x14ac:dyDescent="0.25">
      <c r="N123" s="177" t="s">
        <v>440</v>
      </c>
      <c r="O123" s="178" t="s">
        <v>441</v>
      </c>
    </row>
    <row r="124" spans="14:15" x14ac:dyDescent="0.25">
      <c r="N124" s="177" t="s">
        <v>442</v>
      </c>
      <c r="O124" s="178" t="s">
        <v>443</v>
      </c>
    </row>
    <row r="125" spans="14:15" x14ac:dyDescent="0.25">
      <c r="N125" s="177" t="s">
        <v>444</v>
      </c>
      <c r="O125" s="178" t="s">
        <v>445</v>
      </c>
    </row>
    <row r="126" spans="14:15" x14ac:dyDescent="0.25">
      <c r="N126" s="177" t="s">
        <v>446</v>
      </c>
      <c r="O126" s="178" t="s">
        <v>447</v>
      </c>
    </row>
    <row r="127" spans="14:15" x14ac:dyDescent="0.25">
      <c r="N127" s="177" t="s">
        <v>448</v>
      </c>
      <c r="O127" s="178" t="s">
        <v>449</v>
      </c>
    </row>
    <row r="128" spans="14:15" x14ac:dyDescent="0.25">
      <c r="N128" s="177" t="s">
        <v>450</v>
      </c>
      <c r="O128" s="178" t="s">
        <v>451</v>
      </c>
    </row>
    <row r="129" spans="14:15" x14ac:dyDescent="0.25">
      <c r="N129" s="177" t="s">
        <v>452</v>
      </c>
      <c r="O129" s="178" t="s">
        <v>453</v>
      </c>
    </row>
    <row r="130" spans="14:15" x14ac:dyDescent="0.25">
      <c r="N130" s="177" t="s">
        <v>454</v>
      </c>
      <c r="O130" s="178" t="s">
        <v>455</v>
      </c>
    </row>
    <row r="131" spans="14:15" x14ac:dyDescent="0.25">
      <c r="N131" s="177" t="s">
        <v>456</v>
      </c>
      <c r="O131" s="178" t="s">
        <v>457</v>
      </c>
    </row>
    <row r="132" spans="14:15" x14ac:dyDescent="0.25">
      <c r="N132" s="177" t="s">
        <v>458</v>
      </c>
      <c r="O132" s="178" t="s">
        <v>459</v>
      </c>
    </row>
    <row r="133" spans="14:15" x14ac:dyDescent="0.25">
      <c r="N133" s="177" t="s">
        <v>460</v>
      </c>
      <c r="O133" s="178" t="s">
        <v>461</v>
      </c>
    </row>
    <row r="134" spans="14:15" x14ac:dyDescent="0.25">
      <c r="N134" s="177" t="s">
        <v>462</v>
      </c>
      <c r="O134" s="178" t="s">
        <v>463</v>
      </c>
    </row>
    <row r="135" spans="14:15" x14ac:dyDescent="0.25">
      <c r="N135" s="177" t="s">
        <v>464</v>
      </c>
      <c r="O135" s="178" t="s">
        <v>465</v>
      </c>
    </row>
    <row r="136" spans="14:15" x14ac:dyDescent="0.25">
      <c r="N136" s="177" t="s">
        <v>466</v>
      </c>
      <c r="O136" s="178" t="s">
        <v>467</v>
      </c>
    </row>
    <row r="137" spans="14:15" x14ac:dyDescent="0.25">
      <c r="N137" s="177" t="s">
        <v>468</v>
      </c>
      <c r="O137" s="178" t="s">
        <v>469</v>
      </c>
    </row>
    <row r="138" spans="14:15" x14ac:dyDescent="0.25">
      <c r="N138" s="177" t="s">
        <v>470</v>
      </c>
      <c r="O138" s="178" t="s">
        <v>471</v>
      </c>
    </row>
    <row r="139" spans="14:15" x14ac:dyDescent="0.25">
      <c r="N139" s="177" t="s">
        <v>472</v>
      </c>
      <c r="O139" s="178" t="s">
        <v>473</v>
      </c>
    </row>
    <row r="140" spans="14:15" x14ac:dyDescent="0.25">
      <c r="N140" s="177" t="s">
        <v>474</v>
      </c>
      <c r="O140" s="178" t="s">
        <v>475</v>
      </c>
    </row>
    <row r="141" spans="14:15" x14ac:dyDescent="0.25">
      <c r="N141" s="177" t="s">
        <v>476</v>
      </c>
      <c r="O141" s="178" t="s">
        <v>477</v>
      </c>
    </row>
    <row r="142" spans="14:15" x14ac:dyDescent="0.25">
      <c r="N142" s="177" t="s">
        <v>478</v>
      </c>
      <c r="O142" s="178" t="s">
        <v>479</v>
      </c>
    </row>
    <row r="143" spans="14:15" x14ac:dyDescent="0.25">
      <c r="N143" s="177" t="s">
        <v>480</v>
      </c>
      <c r="O143" s="178" t="s">
        <v>481</v>
      </c>
    </row>
    <row r="144" spans="14:15" x14ac:dyDescent="0.25">
      <c r="N144" s="177" t="s">
        <v>482</v>
      </c>
      <c r="O144" s="178" t="s">
        <v>483</v>
      </c>
    </row>
    <row r="145" spans="14:15" x14ac:dyDescent="0.25">
      <c r="N145" s="177" t="s">
        <v>484</v>
      </c>
      <c r="O145" s="178" t="s">
        <v>485</v>
      </c>
    </row>
    <row r="146" spans="14:15" x14ac:dyDescent="0.25">
      <c r="N146" s="177" t="s">
        <v>486</v>
      </c>
      <c r="O146" s="178" t="s">
        <v>487</v>
      </c>
    </row>
    <row r="147" spans="14:15" x14ac:dyDescent="0.25">
      <c r="N147" s="177" t="s">
        <v>488</v>
      </c>
      <c r="O147" s="178" t="s">
        <v>489</v>
      </c>
    </row>
    <row r="148" spans="14:15" x14ac:dyDescent="0.25">
      <c r="N148" s="177" t="s">
        <v>490</v>
      </c>
      <c r="O148" s="178" t="s">
        <v>491</v>
      </c>
    </row>
    <row r="149" spans="14:15" x14ac:dyDescent="0.25">
      <c r="N149" s="177" t="s">
        <v>492</v>
      </c>
      <c r="O149" s="178" t="s">
        <v>493</v>
      </c>
    </row>
    <row r="150" spans="14:15" x14ac:dyDescent="0.25">
      <c r="N150" s="177" t="s">
        <v>494</v>
      </c>
      <c r="O150" s="178" t="s">
        <v>495</v>
      </c>
    </row>
    <row r="151" spans="14:15" x14ac:dyDescent="0.25">
      <c r="N151" s="177" t="s">
        <v>496</v>
      </c>
      <c r="O151" s="178" t="s">
        <v>497</v>
      </c>
    </row>
    <row r="152" spans="14:15" x14ac:dyDescent="0.25">
      <c r="N152" s="177" t="s">
        <v>498</v>
      </c>
      <c r="O152" s="178" t="s">
        <v>499</v>
      </c>
    </row>
    <row r="153" spans="14:15" x14ac:dyDescent="0.25">
      <c r="N153" s="177" t="s">
        <v>500</v>
      </c>
      <c r="O153" s="178" t="s">
        <v>501</v>
      </c>
    </row>
    <row r="154" spans="14:15" x14ac:dyDescent="0.25">
      <c r="N154" s="177" t="s">
        <v>502</v>
      </c>
      <c r="O154" s="178" t="s">
        <v>503</v>
      </c>
    </row>
    <row r="155" spans="14:15" x14ac:dyDescent="0.25">
      <c r="N155" s="177" t="s">
        <v>504</v>
      </c>
      <c r="O155" s="178" t="s">
        <v>505</v>
      </c>
    </row>
    <row r="156" spans="14:15" x14ac:dyDescent="0.25">
      <c r="N156" s="177" t="s">
        <v>506</v>
      </c>
      <c r="O156" s="178" t="s">
        <v>507</v>
      </c>
    </row>
    <row r="157" spans="14:15" x14ac:dyDescent="0.25">
      <c r="N157" s="177" t="s">
        <v>508</v>
      </c>
      <c r="O157" s="178" t="s">
        <v>509</v>
      </c>
    </row>
    <row r="158" spans="14:15" x14ac:dyDescent="0.25">
      <c r="N158" s="177" t="s">
        <v>510</v>
      </c>
      <c r="O158" s="178" t="s">
        <v>511</v>
      </c>
    </row>
    <row r="159" spans="14:15" x14ac:dyDescent="0.25">
      <c r="N159" s="177" t="s">
        <v>512</v>
      </c>
      <c r="O159" s="178" t="s">
        <v>513</v>
      </c>
    </row>
    <row r="160" spans="14:15" x14ac:dyDescent="0.25">
      <c r="N160" s="177" t="s">
        <v>514</v>
      </c>
      <c r="O160" s="178" t="s">
        <v>515</v>
      </c>
    </row>
  </sheetData>
  <dataConsolidate>
    <dataRefs count="1">
      <dataRef ref="A16" sheet="Dropdown"/>
    </dataRefs>
  </dataConsolidate>
  <mergeCells count="3">
    <mergeCell ref="H1:I1"/>
    <mergeCell ref="L1:M1"/>
    <mergeCell ref="N1:O1"/>
  </mergeCells>
  <conditionalFormatting sqref="A5">
    <cfRule type="cellIs" dxfId="246" priority="47" operator="equal">
      <formula>$A$5</formula>
    </cfRule>
  </conditionalFormatting>
  <conditionalFormatting sqref="A16:A17">
    <cfRule type="cellIs" dxfId="245" priority="45" operator="equal">
      <formula>"Patient"</formula>
    </cfRule>
    <cfRule type="cellIs" dxfId="244" priority="46" operator="equal">
      <formula>"Hospital"</formula>
    </cfRule>
  </conditionalFormatting>
  <conditionalFormatting sqref="B1">
    <cfRule type="cellIs" dxfId="243" priority="57" operator="equal">
      <formula>$A$1</formula>
    </cfRule>
  </conditionalFormatting>
  <conditionalFormatting sqref="B2">
    <cfRule type="cellIs" dxfId="242" priority="56" operator="equal">
      <formula>$B$2</formula>
    </cfRule>
  </conditionalFormatting>
  <conditionalFormatting sqref="B3">
    <cfRule type="cellIs" dxfId="241" priority="55" operator="equal">
      <formula>$B$3</formula>
    </cfRule>
  </conditionalFormatting>
  <conditionalFormatting sqref="B4">
    <cfRule type="cellIs" dxfId="240" priority="54" operator="equal">
      <formula>$B$4</formula>
    </cfRule>
  </conditionalFormatting>
  <conditionalFormatting sqref="B5">
    <cfRule type="cellIs" dxfId="239" priority="48" operator="equal">
      <formula>$B$5</formula>
    </cfRule>
    <cfRule type="cellIs" dxfId="238" priority="49" operator="equal">
      <formula>$B$5</formula>
    </cfRule>
  </conditionalFormatting>
  <conditionalFormatting sqref="B8">
    <cfRule type="cellIs" dxfId="237" priority="52" operator="equal">
      <formula>$B$8</formula>
    </cfRule>
  </conditionalFormatting>
  <conditionalFormatting sqref="B9">
    <cfRule type="cellIs" dxfId="236" priority="51" operator="equal">
      <formula>$B$9</formula>
    </cfRule>
  </conditionalFormatting>
  <conditionalFormatting sqref="B10">
    <cfRule type="cellIs" dxfId="235" priority="50" operator="equal">
      <formula>$B$10</formula>
    </cfRule>
  </conditionalFormatting>
  <conditionalFormatting sqref="B16">
    <cfRule type="cellIs" dxfId="234" priority="43" operator="equal">
      <formula>"Patient"</formula>
    </cfRule>
    <cfRule type="cellIs" dxfId="233" priority="44" operator="equal">
      <formula>"Hospital"</formula>
    </cfRule>
  </conditionalFormatting>
  <conditionalFormatting sqref="B28:B33">
    <cfRule type="cellIs" dxfId="232" priority="42" operator="equal">
      <formula>1</formula>
    </cfRule>
  </conditionalFormatting>
  <conditionalFormatting sqref="J2:O2 M3:O9 M10:M27 N10:O28 L29:O34 N35:O39 L38:L39 L40:O160">
    <cfRule type="cellIs" dxfId="231" priority="7" operator="equal">
      <formula>1</formula>
    </cfRule>
  </conditionalFormatting>
  <conditionalFormatting sqref="K3:K8">
    <cfRule type="cellIs" dxfId="230" priority="8" operator="equal">
      <formula>1</formula>
    </cfRule>
  </conditionalFormatting>
  <conditionalFormatting sqref="L1:L2 L29:L34 L38:L1048576">
    <cfRule type="cellIs" priority="6" operator="equal">
      <formula>"1.1,1.2,1.3"</formula>
    </cfRule>
  </conditionalFormatting>
  <conditionalFormatting sqref="L3:L7">
    <cfRule type="cellIs" dxfId="229" priority="1" operator="equal">
      <formula>$C$3</formula>
    </cfRule>
    <cfRule type="cellIs" dxfId="228" priority="2" operator="equal">
      <formula>"quality"</formula>
    </cfRule>
    <cfRule type="cellIs" dxfId="227" priority="3" operator="equal">
      <formula>1</formula>
    </cfRule>
    <cfRule type="containsText" priority="4" operator="containsText" text="quality ">
      <formula>NOT(ISERROR(SEARCH("quality ",L3)))</formula>
    </cfRule>
    <cfRule type="colorScale" priority="5">
      <colorScale>
        <cfvo type="min"/>
        <cfvo type="percentile" val="50"/>
        <cfvo type="max"/>
        <color rgb="FF63BE7B"/>
        <color rgb="FFFFEB84"/>
        <color rgb="FFF8696B"/>
      </colorScale>
    </cfRule>
  </conditionalFormatting>
  <dataValidations count="4">
    <dataValidation type="list" allowBlank="1" showInputMessage="1" showErrorMessage="1" sqref="B1:B5" xr:uid="{00000000-0002-0000-0000-000000000000}">
      <formula1>$A$1:$A$5</formula1>
    </dataValidation>
    <dataValidation type="list" allowBlank="1" showInputMessage="1" showErrorMessage="1" sqref="B8:B10" xr:uid="{00000000-0002-0000-0000-000001000000}">
      <formula1>$A$8:$A$10</formula1>
    </dataValidation>
    <dataValidation type="list" allowBlank="1" showInputMessage="1" showErrorMessage="1" sqref="B16" xr:uid="{00000000-0002-0000-0000-000002000000}">
      <formula1>$A$16:$A$17</formula1>
    </dataValidation>
    <dataValidation type="list" allowBlank="1" showInputMessage="1" showErrorMessage="1" sqref="B21" xr:uid="{00000000-0002-0000-0000-000003000000}">
      <formula1>$A$22:$A$24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N196"/>
  <sheetViews>
    <sheetView topLeftCell="AU1" zoomScale="85" zoomScaleNormal="85" workbookViewId="0">
      <selection activeCell="AX22" sqref="AX22"/>
    </sheetView>
  </sheetViews>
  <sheetFormatPr defaultColWidth="9.5703125" defaultRowHeight="15" x14ac:dyDescent="0.25"/>
  <cols>
    <col min="1" max="1" width="11.140625" style="123" bestFit="1" customWidth="1"/>
    <col min="2" max="2" width="6.7109375" style="4" customWidth="1"/>
    <col min="3" max="3" width="13.28515625" style="65" customWidth="1"/>
    <col min="4" max="4" width="16.5703125" style="4" bestFit="1" customWidth="1"/>
    <col min="5" max="5" width="19" style="4" bestFit="1" customWidth="1"/>
    <col min="6" max="6" width="15.42578125" style="4" bestFit="1" customWidth="1"/>
    <col min="7" max="7" width="17.7109375" style="4" customWidth="1"/>
    <col min="8" max="8" width="23.5703125" style="4" bestFit="1" customWidth="1"/>
    <col min="9" max="9" width="27.28515625" style="234" bestFit="1" customWidth="1"/>
    <col min="10" max="10" width="13.7109375" style="4" bestFit="1" customWidth="1"/>
    <col min="11" max="11" width="16.85546875" style="4" bestFit="1" customWidth="1"/>
    <col min="12" max="12" width="27" style="63" customWidth="1"/>
    <col min="13" max="13" width="18.7109375" style="4" bestFit="1" customWidth="1"/>
    <col min="14" max="14" width="18.42578125" style="4" bestFit="1" customWidth="1"/>
    <col min="15" max="15" width="29.5703125" style="4" customWidth="1"/>
    <col min="16" max="16" width="10.85546875" style="4" bestFit="1" customWidth="1"/>
    <col min="17" max="17" width="29.7109375" style="4" customWidth="1"/>
    <col min="18" max="19" width="18.42578125" style="4" bestFit="1" customWidth="1"/>
    <col min="20" max="20" width="29.140625" style="4" customWidth="1"/>
    <col min="21" max="21" width="10.85546875" style="4" bestFit="1" customWidth="1"/>
    <col min="22" max="22" width="18.42578125" style="4" bestFit="1" customWidth="1"/>
    <col min="23" max="23" width="30.42578125" style="307" customWidth="1"/>
    <col min="24" max="24" width="25.28515625" style="4" bestFit="1" customWidth="1"/>
    <col min="25" max="25" width="11" style="64" bestFit="1" customWidth="1"/>
    <col min="26" max="26" width="18.42578125" style="4" bestFit="1" customWidth="1"/>
    <col min="27" max="27" width="35.42578125" style="4" bestFit="1" customWidth="1"/>
    <col min="28" max="28" width="26" style="4" bestFit="1" customWidth="1"/>
    <col min="29" max="29" width="10.85546875" style="64" bestFit="1" customWidth="1"/>
    <col min="30" max="30" width="18.42578125" style="4" bestFit="1" customWidth="1"/>
    <col min="31" max="31" width="33" style="4" bestFit="1" customWidth="1"/>
    <col min="32" max="32" width="22.5703125" style="4" bestFit="1" customWidth="1"/>
    <col min="33" max="33" width="9.140625" style="4" bestFit="1" customWidth="1"/>
    <col min="34" max="34" width="18.42578125" style="4" bestFit="1" customWidth="1"/>
    <col min="35" max="35" width="31.140625" style="4" bestFit="1" customWidth="1"/>
    <col min="36" max="36" width="34.140625" style="4" bestFit="1" customWidth="1"/>
    <col min="37" max="37" width="7" style="63" bestFit="1" customWidth="1"/>
    <col min="38" max="38" width="7.140625" style="4" bestFit="1" customWidth="1"/>
    <col min="39" max="39" width="18.42578125" style="4" bestFit="1" customWidth="1"/>
    <col min="40" max="40" width="33.5703125" style="4" bestFit="1" customWidth="1"/>
    <col min="41" max="41" width="36.7109375" style="4" customWidth="1"/>
    <col min="42" max="42" width="16.5703125" style="64" customWidth="1"/>
    <col min="43" max="43" width="21.140625" style="4" customWidth="1"/>
    <col min="44" max="44" width="36.7109375" style="4" customWidth="1"/>
    <col min="45" max="45" width="28.7109375" style="63" customWidth="1"/>
    <col min="46" max="46" width="15.5703125" style="64" customWidth="1"/>
    <col min="47" max="47" width="31.140625" style="4" customWidth="1"/>
    <col min="48" max="48" width="10.42578125" style="4" customWidth="1"/>
    <col min="49" max="49" width="35.42578125" style="4" customWidth="1"/>
    <col min="50" max="53" width="28.42578125" style="65" customWidth="1"/>
    <col min="54" max="54" width="33.7109375" style="283" customWidth="1"/>
    <col min="55" max="55" width="30" style="268" customWidth="1"/>
    <col min="56" max="56" width="32.5703125" style="4" bestFit="1" customWidth="1"/>
    <col min="57" max="57" width="27.140625" style="4" bestFit="1" customWidth="1"/>
    <col min="58" max="58" width="37.7109375" style="4" customWidth="1"/>
    <col min="60" max="60" width="9.5703125" style="4"/>
    <col min="61" max="61" width="24.28515625" style="4" customWidth="1"/>
    <col min="62" max="62" width="27.140625" style="4" bestFit="1" customWidth="1"/>
    <col min="63" max="63" width="18.5703125" style="4" bestFit="1" customWidth="1"/>
    <col min="64" max="64" width="16.7109375" style="4" bestFit="1" customWidth="1"/>
    <col min="65" max="65" width="12" style="4" bestFit="1" customWidth="1"/>
    <col min="66" max="66" width="21.85546875" style="4" bestFit="1" customWidth="1"/>
    <col min="67" max="67" width="19.7109375" style="4" bestFit="1" customWidth="1"/>
    <col min="68" max="68" width="20.7109375" style="4" bestFit="1" customWidth="1"/>
    <col min="69" max="69" width="16" style="4" customWidth="1"/>
    <col min="70" max="70" width="16.28515625" style="4" bestFit="1" customWidth="1"/>
    <col min="71" max="71" width="9.5703125" style="4"/>
    <col min="72" max="72" width="16" style="4" customWidth="1"/>
    <col min="73" max="73" width="15" style="4" bestFit="1" customWidth="1"/>
    <col min="74" max="74" width="15.28515625" style="4" bestFit="1" customWidth="1"/>
    <col min="75" max="75" width="16.28515625" style="4" bestFit="1" customWidth="1"/>
    <col min="76" max="76" width="11.7109375" style="4" bestFit="1" customWidth="1"/>
    <col min="77" max="77" width="18.7109375" style="4" bestFit="1" customWidth="1"/>
    <col min="78" max="78" width="18.85546875" style="4" bestFit="1" customWidth="1"/>
    <col min="79" max="79" width="20.7109375" style="4" bestFit="1" customWidth="1"/>
    <col min="80" max="80" width="20.28515625" style="4" bestFit="1" customWidth="1"/>
    <col min="81" max="81" width="16.28515625" style="4" bestFit="1" customWidth="1"/>
    <col min="82" max="82" width="9.5703125" style="4"/>
    <col min="83" max="83" width="27" style="4" customWidth="1"/>
    <col min="84" max="84" width="14.85546875" style="4" customWidth="1"/>
    <col min="85" max="85" width="15" style="4" bestFit="1" customWidth="1"/>
    <col min="86" max="86" width="16.28515625" style="4" bestFit="1" customWidth="1"/>
    <col min="87" max="88" width="15" style="4" bestFit="1" customWidth="1"/>
    <col min="89" max="89" width="20" style="4" bestFit="1" customWidth="1"/>
    <col min="90" max="90" width="20.7109375" style="4" bestFit="1" customWidth="1"/>
    <col min="91" max="91" width="20.28515625" style="4" bestFit="1" customWidth="1"/>
    <col min="92" max="92" width="16.28515625" style="4" bestFit="1" customWidth="1"/>
    <col min="93" max="93" width="9.5703125" style="4"/>
    <col min="94" max="94" width="17" style="4" bestFit="1" customWidth="1"/>
    <col min="95" max="95" width="15.42578125" style="4" customWidth="1"/>
    <col min="96" max="96" width="15" style="4" bestFit="1" customWidth="1"/>
    <col min="97" max="97" width="16.7109375" style="4" bestFit="1" customWidth="1"/>
    <col min="98" max="98" width="11.85546875" style="4" bestFit="1" customWidth="1"/>
    <col min="99" max="99" width="25.140625" style="4" bestFit="1" customWidth="1"/>
    <col min="100" max="100" width="18.28515625" style="4" bestFit="1" customWidth="1"/>
    <col min="101" max="101" width="20.7109375" style="4" customWidth="1"/>
    <col min="102" max="102" width="21.42578125" style="4" bestFit="1" customWidth="1"/>
    <col min="103" max="103" width="19.140625" style="4" bestFit="1" customWidth="1"/>
    <col min="104" max="105" width="19.85546875" style="4" bestFit="1" customWidth="1"/>
    <col min="106" max="16384" width="9.5703125" style="4"/>
  </cols>
  <sheetData>
    <row r="1" spans="1:106" s="160" customFormat="1" ht="36.75" customHeight="1" x14ac:dyDescent="0.3">
      <c r="A1" s="444"/>
      <c r="B1" s="444" t="s">
        <v>1</v>
      </c>
      <c r="C1" s="446" t="s">
        <v>2</v>
      </c>
      <c r="D1" s="434" t="s">
        <v>3</v>
      </c>
      <c r="E1" s="434" t="s">
        <v>4</v>
      </c>
      <c r="F1" s="434" t="s">
        <v>5</v>
      </c>
      <c r="G1" s="434" t="s">
        <v>6</v>
      </c>
      <c r="H1" s="434" t="s">
        <v>7</v>
      </c>
      <c r="I1" s="436" t="s">
        <v>8</v>
      </c>
      <c r="J1" s="434" t="s">
        <v>9</v>
      </c>
      <c r="K1" s="438" t="s">
        <v>10</v>
      </c>
      <c r="L1" s="426" t="s">
        <v>11</v>
      </c>
      <c r="M1" s="426"/>
      <c r="N1" s="422" t="s">
        <v>12</v>
      </c>
      <c r="O1" s="426" t="s">
        <v>13</v>
      </c>
      <c r="P1" s="426"/>
      <c r="Q1" s="426" t="s">
        <v>14</v>
      </c>
      <c r="R1" s="426"/>
      <c r="S1" s="422" t="s">
        <v>12</v>
      </c>
      <c r="T1" s="440" t="s">
        <v>15</v>
      </c>
      <c r="U1" s="440"/>
      <c r="V1" s="422" t="s">
        <v>12</v>
      </c>
      <c r="W1" s="429" t="s">
        <v>16</v>
      </c>
      <c r="X1" s="431" t="s">
        <v>17</v>
      </c>
      <c r="Y1" s="431"/>
      <c r="Z1" s="422" t="s">
        <v>12</v>
      </c>
      <c r="AA1" s="424" t="s">
        <v>18</v>
      </c>
      <c r="AB1" s="426" t="s">
        <v>19</v>
      </c>
      <c r="AC1" s="426"/>
      <c r="AD1" s="422" t="s">
        <v>12</v>
      </c>
      <c r="AE1" s="424" t="s">
        <v>20</v>
      </c>
      <c r="AF1" s="426" t="s">
        <v>21</v>
      </c>
      <c r="AG1" s="426"/>
      <c r="AH1" s="422" t="s">
        <v>12</v>
      </c>
      <c r="AI1" s="432" t="s">
        <v>22</v>
      </c>
      <c r="AJ1" s="424" t="s">
        <v>23</v>
      </c>
      <c r="AK1" s="426" t="s">
        <v>24</v>
      </c>
      <c r="AL1" s="426"/>
      <c r="AM1" s="422" t="s">
        <v>12</v>
      </c>
      <c r="AN1" s="424" t="s">
        <v>25</v>
      </c>
      <c r="AO1" s="426" t="s">
        <v>26</v>
      </c>
      <c r="AP1" s="426"/>
      <c r="AQ1" s="424" t="s">
        <v>27</v>
      </c>
      <c r="AR1" s="426" t="s">
        <v>28</v>
      </c>
      <c r="AS1" s="426"/>
      <c r="AT1" s="422" t="s">
        <v>12</v>
      </c>
      <c r="AU1" s="427" t="s">
        <v>29</v>
      </c>
      <c r="AV1" s="414" t="s">
        <v>30</v>
      </c>
      <c r="AW1" s="414" t="s">
        <v>31</v>
      </c>
      <c r="AX1" s="414" t="s">
        <v>108</v>
      </c>
      <c r="AY1" s="414" t="s">
        <v>109</v>
      </c>
      <c r="AZ1" s="414" t="s">
        <v>110</v>
      </c>
      <c r="BA1" s="414" t="s">
        <v>32</v>
      </c>
      <c r="BB1" s="416" t="s">
        <v>106</v>
      </c>
      <c r="BC1" s="418" t="s">
        <v>107</v>
      </c>
      <c r="BD1" s="420" t="s">
        <v>33</v>
      </c>
      <c r="BE1" s="420" t="s">
        <v>35</v>
      </c>
      <c r="BF1" s="420" t="s">
        <v>34</v>
      </c>
      <c r="BH1" s="161"/>
      <c r="BJ1" s="410" t="s">
        <v>2</v>
      </c>
      <c r="BK1" s="386" t="s">
        <v>3</v>
      </c>
      <c r="BL1" s="386" t="s">
        <v>4</v>
      </c>
      <c r="BM1" s="386" t="s">
        <v>5</v>
      </c>
      <c r="BN1" s="386" t="s">
        <v>6</v>
      </c>
      <c r="BO1" s="386" t="s">
        <v>7</v>
      </c>
      <c r="BP1" s="410" t="s">
        <v>8</v>
      </c>
      <c r="BQ1" s="386" t="s">
        <v>9</v>
      </c>
      <c r="BR1" s="412" t="s">
        <v>10</v>
      </c>
      <c r="BU1" s="410" t="s">
        <v>2</v>
      </c>
      <c r="BV1" s="386" t="s">
        <v>3</v>
      </c>
      <c r="BW1" s="386" t="s">
        <v>4</v>
      </c>
      <c r="BX1" s="386" t="s">
        <v>5</v>
      </c>
      <c r="BY1" s="386" t="s">
        <v>6</v>
      </c>
      <c r="BZ1" s="386" t="s">
        <v>7</v>
      </c>
      <c r="CA1" s="410" t="s">
        <v>8</v>
      </c>
      <c r="CB1" s="386" t="s">
        <v>9</v>
      </c>
      <c r="CC1" s="412" t="s">
        <v>10</v>
      </c>
      <c r="CF1" s="410" t="s">
        <v>2</v>
      </c>
      <c r="CG1" s="386" t="s">
        <v>3</v>
      </c>
      <c r="CH1" s="386" t="s">
        <v>4</v>
      </c>
      <c r="CI1" s="386" t="s">
        <v>5</v>
      </c>
      <c r="CJ1" s="386" t="s">
        <v>6</v>
      </c>
      <c r="CK1" s="386" t="s">
        <v>7</v>
      </c>
      <c r="CL1" s="410" t="s">
        <v>8</v>
      </c>
      <c r="CM1" s="386" t="s">
        <v>9</v>
      </c>
      <c r="CN1" s="412" t="s">
        <v>10</v>
      </c>
      <c r="CQ1" s="410" t="s">
        <v>2</v>
      </c>
      <c r="CR1" s="386" t="s">
        <v>3</v>
      </c>
      <c r="CS1" s="386" t="s">
        <v>4</v>
      </c>
      <c r="CT1" s="386" t="s">
        <v>5</v>
      </c>
      <c r="CU1" s="386" t="s">
        <v>6</v>
      </c>
      <c r="CV1" s="386" t="s">
        <v>7</v>
      </c>
      <c r="CW1" s="410" t="s">
        <v>8</v>
      </c>
      <c r="CX1" s="386" t="s">
        <v>9</v>
      </c>
      <c r="CY1" s="412" t="s">
        <v>10</v>
      </c>
    </row>
    <row r="2" spans="1:106" s="165" customFormat="1" ht="12.75" customHeight="1" x14ac:dyDescent="0.3">
      <c r="A2" s="445"/>
      <c r="B2" s="445"/>
      <c r="C2" s="447"/>
      <c r="D2" s="435"/>
      <c r="E2" s="435"/>
      <c r="F2" s="435"/>
      <c r="G2" s="435"/>
      <c r="H2" s="435"/>
      <c r="I2" s="437"/>
      <c r="J2" s="435"/>
      <c r="K2" s="439"/>
      <c r="L2" s="162" t="s">
        <v>36</v>
      </c>
      <c r="M2" s="163" t="s">
        <v>37</v>
      </c>
      <c r="N2" s="423"/>
      <c r="O2" s="162" t="s">
        <v>36</v>
      </c>
      <c r="P2" s="163" t="s">
        <v>37</v>
      </c>
      <c r="Q2" s="162" t="s">
        <v>36</v>
      </c>
      <c r="R2" s="163" t="s">
        <v>37</v>
      </c>
      <c r="S2" s="423"/>
      <c r="T2" s="162" t="s">
        <v>36</v>
      </c>
      <c r="U2" s="163" t="s">
        <v>37</v>
      </c>
      <c r="V2" s="423"/>
      <c r="W2" s="430"/>
      <c r="X2" s="162" t="s">
        <v>36</v>
      </c>
      <c r="Y2" s="163" t="s">
        <v>37</v>
      </c>
      <c r="Z2" s="423"/>
      <c r="AA2" s="425"/>
      <c r="AB2" s="162" t="s">
        <v>36</v>
      </c>
      <c r="AC2" s="163" t="s">
        <v>37</v>
      </c>
      <c r="AD2" s="423"/>
      <c r="AE2" s="425"/>
      <c r="AF2" s="162" t="s">
        <v>36</v>
      </c>
      <c r="AG2" s="163" t="s">
        <v>37</v>
      </c>
      <c r="AH2" s="423"/>
      <c r="AI2" s="433"/>
      <c r="AJ2" s="425"/>
      <c r="AK2" s="162" t="s">
        <v>36</v>
      </c>
      <c r="AL2" s="163" t="s">
        <v>37</v>
      </c>
      <c r="AM2" s="423"/>
      <c r="AN2" s="425"/>
      <c r="AO2" s="162" t="s">
        <v>36</v>
      </c>
      <c r="AP2" s="163" t="s">
        <v>37</v>
      </c>
      <c r="AQ2" s="425"/>
      <c r="AR2" s="162" t="s">
        <v>36</v>
      </c>
      <c r="AS2" s="163" t="s">
        <v>37</v>
      </c>
      <c r="AT2" s="423"/>
      <c r="AU2" s="428"/>
      <c r="AV2" s="415"/>
      <c r="AW2" s="415"/>
      <c r="AX2" s="415"/>
      <c r="AY2" s="415"/>
      <c r="AZ2" s="415"/>
      <c r="BA2" s="415"/>
      <c r="BB2" s="417"/>
      <c r="BC2" s="419"/>
      <c r="BD2" s="421"/>
      <c r="BE2" s="421"/>
      <c r="BF2" s="421"/>
      <c r="BG2" s="164"/>
      <c r="BJ2" s="411"/>
      <c r="BK2" s="387"/>
      <c r="BL2" s="387"/>
      <c r="BM2" s="387"/>
      <c r="BN2" s="387"/>
      <c r="BO2" s="387"/>
      <c r="BP2" s="411"/>
      <c r="BQ2" s="387"/>
      <c r="BR2" s="413"/>
      <c r="BU2" s="411"/>
      <c r="BV2" s="387"/>
      <c r="BW2" s="387"/>
      <c r="BX2" s="387"/>
      <c r="BY2" s="387"/>
      <c r="BZ2" s="387"/>
      <c r="CA2" s="411"/>
      <c r="CB2" s="387"/>
      <c r="CC2" s="413"/>
      <c r="CF2" s="411"/>
      <c r="CG2" s="387"/>
      <c r="CH2" s="387"/>
      <c r="CI2" s="387"/>
      <c r="CJ2" s="387"/>
      <c r="CK2" s="387"/>
      <c r="CL2" s="411"/>
      <c r="CM2" s="387"/>
      <c r="CN2" s="413"/>
      <c r="CQ2" s="411"/>
      <c r="CR2" s="387"/>
      <c r="CS2" s="387"/>
      <c r="CT2" s="387"/>
      <c r="CU2" s="387"/>
      <c r="CV2" s="387"/>
      <c r="CW2" s="411"/>
      <c r="CX2" s="387"/>
      <c r="CY2" s="413"/>
    </row>
    <row r="3" spans="1:106" ht="15" customHeight="1" x14ac:dyDescent="0.25">
      <c r="A3" s="441">
        <v>1</v>
      </c>
      <c r="B3" s="10">
        <v>1</v>
      </c>
      <c r="C3" s="379">
        <v>9</v>
      </c>
      <c r="D3" s="224">
        <v>500164970</v>
      </c>
      <c r="E3" s="224" t="s">
        <v>517</v>
      </c>
      <c r="F3" s="224" t="s">
        <v>521</v>
      </c>
      <c r="G3" s="224" t="s">
        <v>524</v>
      </c>
      <c r="H3" s="224" t="s">
        <v>544</v>
      </c>
      <c r="I3" s="355">
        <v>44797.818749999999</v>
      </c>
      <c r="J3" s="224" t="s">
        <v>548</v>
      </c>
      <c r="K3" s="152" t="s">
        <v>126</v>
      </c>
      <c r="L3" s="356">
        <v>44798</v>
      </c>
      <c r="M3" s="357">
        <v>0.48472222222222222</v>
      </c>
      <c r="N3" s="358" t="s">
        <v>548</v>
      </c>
      <c r="O3" s="356">
        <v>44836</v>
      </c>
      <c r="P3" s="357">
        <v>0.49722222222222223</v>
      </c>
      <c r="Q3" s="2"/>
      <c r="R3" s="3"/>
      <c r="S3" s="11"/>
      <c r="T3" s="356">
        <v>44835</v>
      </c>
      <c r="U3" s="357">
        <v>0.4152777777777778</v>
      </c>
      <c r="V3" s="11" t="s">
        <v>548</v>
      </c>
      <c r="W3" s="300">
        <f t="shared" ref="W3:W15" si="0">(U3+T3)-(P3+O3)</f>
        <v>-1.0819444444423425</v>
      </c>
      <c r="X3" s="356"/>
      <c r="Y3" s="357"/>
      <c r="Z3" s="11"/>
      <c r="AA3" s="15">
        <f t="shared" ref="AA3:AA15" si="1">(Y3+X3)-(U3+T3)</f>
        <v>-44835.415277777778</v>
      </c>
      <c r="AB3" s="356"/>
      <c r="AC3" s="357"/>
      <c r="AD3" s="11"/>
      <c r="AE3" s="15">
        <f t="shared" ref="AE3:AE15" si="2">(AC3+AB3)-(Y3+X3)</f>
        <v>0</v>
      </c>
      <c r="AF3" s="219"/>
      <c r="AG3" s="215"/>
      <c r="AH3" s="218"/>
      <c r="AI3" s="11"/>
      <c r="AJ3" s="15">
        <f t="shared" ref="AJ3:AJ15" si="3">(AG3+AF3)-(U3+T3)</f>
        <v>-44835.415277777778</v>
      </c>
      <c r="AK3" s="220"/>
      <c r="AL3" s="221"/>
      <c r="AM3" s="222"/>
      <c r="AN3" s="15">
        <f t="shared" ref="AN3:AN15" si="4">(AL3+AK3)-(U3+T3)</f>
        <v>-44835.415277777778</v>
      </c>
      <c r="AO3" s="356">
        <v>44802</v>
      </c>
      <c r="AP3" s="357">
        <v>0.59444444444444444</v>
      </c>
      <c r="AQ3" s="18">
        <f t="shared" ref="AQ3:AQ15" si="5">(AP3+AO3)-(U3+T3)</f>
        <v>-32.820833333331393</v>
      </c>
      <c r="AR3" s="356">
        <v>44802</v>
      </c>
      <c r="AS3" s="357">
        <v>0.59444444444444444</v>
      </c>
      <c r="AT3" s="358" t="s">
        <v>548</v>
      </c>
      <c r="AU3" s="19">
        <f>(AS3+AR3)-(U3+T3)</f>
        <v>-32.820833333331393</v>
      </c>
      <c r="AV3" s="20"/>
      <c r="AW3" s="20" t="s">
        <v>1209</v>
      </c>
      <c r="AX3" s="20"/>
      <c r="AY3" s="20"/>
      <c r="AZ3" s="367"/>
      <c r="BA3" s="20"/>
      <c r="BB3" s="269"/>
      <c r="BC3" s="263"/>
      <c r="BD3" s="24"/>
      <c r="BE3" s="23" t="s">
        <v>74</v>
      </c>
      <c r="BF3" s="23"/>
      <c r="BJ3" s="9">
        <v>17</v>
      </c>
      <c r="BK3" s="224">
        <v>30148010</v>
      </c>
      <c r="BL3" s="224" t="s">
        <v>520</v>
      </c>
      <c r="BM3" s="224" t="s">
        <v>521</v>
      </c>
      <c r="BN3" s="224" t="s">
        <v>526</v>
      </c>
      <c r="BO3" s="224" t="s">
        <v>38</v>
      </c>
      <c r="BP3" s="355">
        <v>44800.55972222222</v>
      </c>
      <c r="BQ3" s="224" t="s">
        <v>548</v>
      </c>
      <c r="BR3" s="152" t="s">
        <v>126</v>
      </c>
      <c r="BS3" s="25"/>
      <c r="BT3" s="25"/>
      <c r="BU3" s="9">
        <v>36</v>
      </c>
      <c r="BV3" s="224">
        <v>20054560</v>
      </c>
      <c r="BW3" s="224" t="s">
        <v>519</v>
      </c>
      <c r="BX3" s="224" t="s">
        <v>523</v>
      </c>
      <c r="BY3" s="224" t="s">
        <v>524</v>
      </c>
      <c r="BZ3" s="224" t="s">
        <v>538</v>
      </c>
      <c r="CA3" s="355">
        <v>44803.479166666664</v>
      </c>
      <c r="CB3" s="224" t="s">
        <v>548</v>
      </c>
      <c r="CC3" s="152" t="s">
        <v>126</v>
      </c>
      <c r="CD3" s="25"/>
      <c r="CE3" s="25"/>
      <c r="CF3" s="379">
        <v>9</v>
      </c>
      <c r="CG3" s="224">
        <v>500164970</v>
      </c>
      <c r="CH3" s="224" t="s">
        <v>517</v>
      </c>
      <c r="CI3" s="224" t="s">
        <v>521</v>
      </c>
      <c r="CJ3" s="224" t="s">
        <v>524</v>
      </c>
      <c r="CK3" s="224" t="s">
        <v>544</v>
      </c>
      <c r="CL3" s="355">
        <v>44797.818749999999</v>
      </c>
      <c r="CM3" s="224" t="s">
        <v>548</v>
      </c>
      <c r="CN3" s="152" t="s">
        <v>126</v>
      </c>
      <c r="CO3" s="25"/>
      <c r="CP3" s="25"/>
      <c r="CQ3" s="9">
        <v>20</v>
      </c>
      <c r="CR3" s="224">
        <v>1592808</v>
      </c>
      <c r="CS3" s="224" t="s">
        <v>518</v>
      </c>
      <c r="CT3" s="224" t="s">
        <v>522</v>
      </c>
      <c r="CU3" s="224" t="s">
        <v>524</v>
      </c>
      <c r="CV3" s="224" t="s">
        <v>989</v>
      </c>
      <c r="CW3" s="355">
        <v>44800.805555555555</v>
      </c>
      <c r="CX3" s="224" t="s">
        <v>548</v>
      </c>
      <c r="CY3" s="152" t="s">
        <v>126</v>
      </c>
    </row>
    <row r="4" spans="1:106" ht="15" customHeight="1" x14ac:dyDescent="0.25">
      <c r="A4" s="442"/>
      <c r="B4" s="10">
        <v>2</v>
      </c>
      <c r="C4" s="9">
        <v>16</v>
      </c>
      <c r="D4" s="224">
        <v>30211922</v>
      </c>
      <c r="E4" s="224" t="s">
        <v>517</v>
      </c>
      <c r="F4" s="224" t="s">
        <v>521</v>
      </c>
      <c r="G4" s="224" t="s">
        <v>524</v>
      </c>
      <c r="H4" s="224" t="s">
        <v>540</v>
      </c>
      <c r="I4" s="355">
        <v>44800.486111111109</v>
      </c>
      <c r="J4" s="224" t="s">
        <v>548</v>
      </c>
      <c r="K4" s="152" t="s">
        <v>126</v>
      </c>
      <c r="L4" s="356">
        <v>44800</v>
      </c>
      <c r="M4" s="357">
        <v>0.4861111111111111</v>
      </c>
      <c r="N4" s="358" t="s">
        <v>548</v>
      </c>
      <c r="O4" s="356">
        <v>44800</v>
      </c>
      <c r="P4" s="357">
        <v>0.4861111111111111</v>
      </c>
      <c r="Q4" s="2"/>
      <c r="R4" s="3"/>
      <c r="S4" s="11"/>
      <c r="T4" s="356">
        <v>44800</v>
      </c>
      <c r="U4" s="357">
        <v>0.49236111111111108</v>
      </c>
      <c r="V4" s="11" t="s">
        <v>548</v>
      </c>
      <c r="W4" s="300">
        <f t="shared" si="0"/>
        <v>6.2499999985448085E-3</v>
      </c>
      <c r="X4" s="356"/>
      <c r="Y4" s="357"/>
      <c r="Z4" s="11"/>
      <c r="AA4" s="15">
        <f t="shared" si="1"/>
        <v>-44800.492361111108</v>
      </c>
      <c r="AB4" s="356"/>
      <c r="AC4" s="357"/>
      <c r="AD4" s="11"/>
      <c r="AE4" s="15">
        <f t="shared" si="2"/>
        <v>0</v>
      </c>
      <c r="AF4" s="219"/>
      <c r="AG4" s="215"/>
      <c r="AH4" s="218"/>
      <c r="AI4" s="11"/>
      <c r="AJ4" s="15">
        <f t="shared" si="3"/>
        <v>-44800.492361111108</v>
      </c>
      <c r="AK4" s="218"/>
      <c r="AL4" s="218"/>
      <c r="AM4" s="218"/>
      <c r="AN4" s="15">
        <f t="shared" si="4"/>
        <v>-44800.492361111108</v>
      </c>
      <c r="AO4" s="356">
        <v>44805</v>
      </c>
      <c r="AP4" s="357">
        <v>0.44166666666666665</v>
      </c>
      <c r="AQ4" s="18">
        <f t="shared" si="5"/>
        <v>4.9493055555576575</v>
      </c>
      <c r="AR4" s="356">
        <v>44805</v>
      </c>
      <c r="AS4" s="357">
        <v>0.44166666666666665</v>
      </c>
      <c r="AT4" s="358" t="s">
        <v>548</v>
      </c>
      <c r="AU4" s="19">
        <f t="shared" ref="AU3:AU15" si="6">(AS4+AR4)-(U4+T4)</f>
        <v>4.9493055555576575</v>
      </c>
      <c r="AV4" s="20"/>
      <c r="AW4" s="20"/>
      <c r="AX4" s="20" t="s">
        <v>1156</v>
      </c>
      <c r="AY4" s="20" t="s">
        <v>162</v>
      </c>
      <c r="AZ4" s="367" t="s">
        <v>1109</v>
      </c>
      <c r="BA4" s="381" t="s">
        <v>482</v>
      </c>
      <c r="BB4" s="269" t="s">
        <v>1154</v>
      </c>
      <c r="BC4" s="263" t="s">
        <v>1155</v>
      </c>
      <c r="BD4" s="24"/>
      <c r="BE4" s="23" t="s">
        <v>74</v>
      </c>
      <c r="BF4" s="23"/>
      <c r="BJ4" s="9">
        <v>18</v>
      </c>
      <c r="BK4" s="224">
        <v>30188295</v>
      </c>
      <c r="BL4" s="224" t="s">
        <v>520</v>
      </c>
      <c r="BM4" s="224" t="s">
        <v>521</v>
      </c>
      <c r="BN4" s="224" t="s">
        <v>526</v>
      </c>
      <c r="BO4" s="224" t="s">
        <v>38</v>
      </c>
      <c r="BP4" s="355">
        <v>44800.578472222223</v>
      </c>
      <c r="BQ4" s="224" t="s">
        <v>548</v>
      </c>
      <c r="BR4" s="152" t="s">
        <v>126</v>
      </c>
      <c r="BS4" s="25"/>
      <c r="BT4" s="25"/>
      <c r="BU4" s="9">
        <v>43</v>
      </c>
      <c r="BV4" s="224">
        <v>30046059</v>
      </c>
      <c r="BW4" s="224" t="s">
        <v>519</v>
      </c>
      <c r="BX4" s="224" t="s">
        <v>521</v>
      </c>
      <c r="BY4" s="224" t="s">
        <v>524</v>
      </c>
      <c r="BZ4" s="224" t="s">
        <v>59</v>
      </c>
      <c r="CA4" s="355">
        <v>44804.550694444442</v>
      </c>
      <c r="CB4" s="224" t="s">
        <v>548</v>
      </c>
      <c r="CC4" s="152" t="s">
        <v>126</v>
      </c>
      <c r="CD4" s="25"/>
      <c r="CE4" s="25"/>
      <c r="CF4" s="9">
        <v>16</v>
      </c>
      <c r="CG4" s="224">
        <v>30211922</v>
      </c>
      <c r="CH4" s="224" t="s">
        <v>517</v>
      </c>
      <c r="CI4" s="224" t="s">
        <v>521</v>
      </c>
      <c r="CJ4" s="224" t="s">
        <v>524</v>
      </c>
      <c r="CK4" s="224" t="s">
        <v>540</v>
      </c>
      <c r="CL4" s="355">
        <v>44800.486111111109</v>
      </c>
      <c r="CM4" s="224" t="s">
        <v>548</v>
      </c>
      <c r="CN4" s="152" t="s">
        <v>126</v>
      </c>
      <c r="CO4" s="25"/>
      <c r="CP4" s="25"/>
      <c r="CQ4" s="8">
        <v>27</v>
      </c>
      <c r="CR4" s="224">
        <v>30176115</v>
      </c>
      <c r="CS4" s="224" t="s">
        <v>518</v>
      </c>
      <c r="CT4" s="224" t="s">
        <v>521</v>
      </c>
      <c r="CU4" s="224" t="s">
        <v>524</v>
      </c>
      <c r="CV4" s="224" t="s">
        <v>530</v>
      </c>
      <c r="CW4" s="355">
        <v>44801.795138888891</v>
      </c>
      <c r="CX4" s="224" t="s">
        <v>549</v>
      </c>
      <c r="CY4" s="152" t="s">
        <v>63</v>
      </c>
    </row>
    <row r="5" spans="1:106" ht="15" customHeight="1" x14ac:dyDescent="0.25">
      <c r="A5" s="442"/>
      <c r="B5" s="26">
        <v>3</v>
      </c>
      <c r="C5" s="9">
        <v>17</v>
      </c>
      <c r="D5" s="224">
        <v>30148010</v>
      </c>
      <c r="E5" s="224" t="s">
        <v>520</v>
      </c>
      <c r="F5" s="224" t="s">
        <v>521</v>
      </c>
      <c r="G5" s="224" t="s">
        <v>526</v>
      </c>
      <c r="H5" s="224" t="s">
        <v>38</v>
      </c>
      <c r="I5" s="355">
        <v>44800.55972222222</v>
      </c>
      <c r="J5" s="224" t="s">
        <v>548</v>
      </c>
      <c r="K5" s="152" t="s">
        <v>126</v>
      </c>
      <c r="L5" s="356">
        <v>44800</v>
      </c>
      <c r="M5" s="357">
        <v>0.55972222222222223</v>
      </c>
      <c r="N5" s="358" t="s">
        <v>548</v>
      </c>
      <c r="O5" s="356">
        <v>44800</v>
      </c>
      <c r="P5" s="357">
        <v>0.55972222222222223</v>
      </c>
      <c r="Q5" s="2"/>
      <c r="R5" s="3"/>
      <c r="S5" s="11"/>
      <c r="T5" s="356">
        <v>44800</v>
      </c>
      <c r="U5" s="357">
        <v>0.56944444444444442</v>
      </c>
      <c r="V5" s="11" t="s">
        <v>548</v>
      </c>
      <c r="W5" s="300">
        <f t="shared" si="0"/>
        <v>9.7222222248092294E-3</v>
      </c>
      <c r="X5" s="356"/>
      <c r="Y5" s="357"/>
      <c r="Z5" s="11"/>
      <c r="AA5" s="15">
        <f t="shared" si="1"/>
        <v>-44800.569444444445</v>
      </c>
      <c r="AB5" s="356"/>
      <c r="AC5" s="357"/>
      <c r="AD5" s="11"/>
      <c r="AE5" s="15">
        <f t="shared" si="2"/>
        <v>0</v>
      </c>
      <c r="AF5" s="219"/>
      <c r="AG5" s="215"/>
      <c r="AH5" s="218"/>
      <c r="AI5" s="11"/>
      <c r="AJ5" s="15">
        <f t="shared" si="3"/>
        <v>-44800.569444444445</v>
      </c>
      <c r="AK5" s="218"/>
      <c r="AL5" s="218"/>
      <c r="AM5" s="218"/>
      <c r="AN5" s="15">
        <f t="shared" si="4"/>
        <v>-44800.569444444445</v>
      </c>
      <c r="AO5" s="356">
        <v>44810</v>
      </c>
      <c r="AP5" s="357">
        <v>0.65208333333333335</v>
      </c>
      <c r="AQ5" s="18">
        <f t="shared" si="5"/>
        <v>10.082638888889051</v>
      </c>
      <c r="AR5" s="356">
        <v>44810</v>
      </c>
      <c r="AS5" s="357">
        <v>0.65208333333333335</v>
      </c>
      <c r="AT5" s="358" t="s">
        <v>548</v>
      </c>
      <c r="AU5" s="19">
        <f t="shared" si="6"/>
        <v>10.082638888889051</v>
      </c>
      <c r="AV5" s="20"/>
      <c r="AW5" s="20"/>
      <c r="AX5" s="20" t="s">
        <v>1156</v>
      </c>
      <c r="AY5" s="20" t="s">
        <v>162</v>
      </c>
      <c r="AZ5" s="367" t="s">
        <v>1109</v>
      </c>
      <c r="BA5" s="381" t="s">
        <v>1161</v>
      </c>
      <c r="BB5" s="269" t="s">
        <v>1157</v>
      </c>
      <c r="BC5" s="263" t="s">
        <v>1158</v>
      </c>
      <c r="BD5" s="24"/>
      <c r="BE5" s="23" t="s">
        <v>74</v>
      </c>
      <c r="BF5" s="23"/>
      <c r="BJ5" s="9">
        <v>21</v>
      </c>
      <c r="BK5" s="224">
        <v>1734655</v>
      </c>
      <c r="BL5" s="224" t="s">
        <v>520</v>
      </c>
      <c r="BM5" s="224" t="s">
        <v>522</v>
      </c>
      <c r="BN5" s="224" t="s">
        <v>524</v>
      </c>
      <c r="BO5" s="224" t="s">
        <v>990</v>
      </c>
      <c r="BP5" s="355">
        <v>44800.781944444447</v>
      </c>
      <c r="BQ5" s="224" t="s">
        <v>548</v>
      </c>
      <c r="BR5" s="152" t="s">
        <v>41</v>
      </c>
      <c r="BS5" s="25"/>
      <c r="BT5" s="25"/>
      <c r="CC5" s="25"/>
      <c r="CD5" s="25"/>
      <c r="CE5" s="25"/>
      <c r="CF5" s="8">
        <v>19</v>
      </c>
      <c r="CG5" s="224">
        <v>30205506</v>
      </c>
      <c r="CH5" s="224" t="s">
        <v>517</v>
      </c>
      <c r="CI5" s="224" t="s">
        <v>521</v>
      </c>
      <c r="CJ5" s="224" t="s">
        <v>526</v>
      </c>
      <c r="CK5" s="224" t="s">
        <v>537</v>
      </c>
      <c r="CL5" s="355">
        <v>44800.597222222219</v>
      </c>
      <c r="CM5" s="224" t="s">
        <v>548</v>
      </c>
      <c r="CN5" s="152" t="s">
        <v>63</v>
      </c>
      <c r="CO5" s="25"/>
      <c r="CP5" s="25"/>
    </row>
    <row r="6" spans="1:106" ht="14.25" customHeight="1" x14ac:dyDescent="0.25">
      <c r="A6" s="442"/>
      <c r="B6" s="10">
        <v>4</v>
      </c>
      <c r="C6" s="9">
        <v>18</v>
      </c>
      <c r="D6" s="224">
        <v>30188295</v>
      </c>
      <c r="E6" s="224" t="s">
        <v>520</v>
      </c>
      <c r="F6" s="224" t="s">
        <v>521</v>
      </c>
      <c r="G6" s="224" t="s">
        <v>526</v>
      </c>
      <c r="H6" s="224" t="s">
        <v>38</v>
      </c>
      <c r="I6" s="355">
        <v>44800.578472222223</v>
      </c>
      <c r="J6" s="224" t="s">
        <v>548</v>
      </c>
      <c r="K6" s="152" t="s">
        <v>126</v>
      </c>
      <c r="L6" s="356">
        <v>44800</v>
      </c>
      <c r="M6" s="357">
        <v>0.57847222222222217</v>
      </c>
      <c r="N6" s="358" t="s">
        <v>548</v>
      </c>
      <c r="O6" s="356">
        <v>44800</v>
      </c>
      <c r="P6" s="357">
        <v>0.57847222222222217</v>
      </c>
      <c r="Q6" s="2"/>
      <c r="R6" s="3"/>
      <c r="S6" s="11"/>
      <c r="T6" s="356">
        <v>44800</v>
      </c>
      <c r="U6" s="357">
        <v>0.58472222222222225</v>
      </c>
      <c r="V6" s="11" t="s">
        <v>548</v>
      </c>
      <c r="W6" s="300">
        <f t="shared" si="0"/>
        <v>6.2499999985448085E-3</v>
      </c>
      <c r="X6" s="356"/>
      <c r="Y6" s="357"/>
      <c r="Z6" s="11"/>
      <c r="AA6" s="15">
        <f t="shared" si="1"/>
        <v>-44800.584722222222</v>
      </c>
      <c r="AB6" s="356"/>
      <c r="AC6" s="357"/>
      <c r="AD6" s="11"/>
      <c r="AE6" s="15">
        <f t="shared" si="2"/>
        <v>0</v>
      </c>
      <c r="AF6" s="219"/>
      <c r="AG6" s="215"/>
      <c r="AH6" s="218"/>
      <c r="AI6" s="11"/>
      <c r="AJ6" s="15">
        <f t="shared" si="3"/>
        <v>-44800.584722222222</v>
      </c>
      <c r="AK6" s="218"/>
      <c r="AL6" s="218"/>
      <c r="AM6" s="218"/>
      <c r="AN6" s="15">
        <f t="shared" si="4"/>
        <v>-44800.584722222222</v>
      </c>
      <c r="AO6" s="356">
        <v>44816</v>
      </c>
      <c r="AP6" s="357">
        <v>0.6479166666666667</v>
      </c>
      <c r="AQ6" s="18">
        <f t="shared" si="5"/>
        <v>16.063194444446708</v>
      </c>
      <c r="AR6" s="356">
        <v>44816</v>
      </c>
      <c r="AS6" s="357">
        <v>0.6479166666666667</v>
      </c>
      <c r="AT6" s="358" t="s">
        <v>548</v>
      </c>
      <c r="AU6" s="19">
        <f t="shared" si="6"/>
        <v>16.063194444446708</v>
      </c>
      <c r="AV6" s="20"/>
      <c r="AW6" s="20"/>
      <c r="AX6" s="20" t="s">
        <v>1156</v>
      </c>
      <c r="AY6" s="20" t="s">
        <v>162</v>
      </c>
      <c r="AZ6" s="367" t="s">
        <v>1109</v>
      </c>
      <c r="BA6" s="381" t="s">
        <v>1162</v>
      </c>
      <c r="BB6" s="269" t="s">
        <v>1159</v>
      </c>
      <c r="BC6" s="263" t="s">
        <v>1160</v>
      </c>
      <c r="BD6" s="24"/>
      <c r="BE6" s="23" t="s">
        <v>74</v>
      </c>
      <c r="BF6" s="23"/>
      <c r="BJ6" s="311"/>
      <c r="BK6" s="313"/>
      <c r="BL6" s="313"/>
      <c r="BM6" s="313"/>
      <c r="BN6" s="313"/>
      <c r="BO6" s="313"/>
      <c r="BP6" s="314"/>
      <c r="BQ6" s="313"/>
      <c r="BR6" s="353"/>
      <c r="BS6" s="25"/>
      <c r="BT6" s="25"/>
      <c r="CC6" s="25"/>
      <c r="CD6" s="25"/>
      <c r="CE6" s="25"/>
      <c r="CF6" s="9">
        <v>22</v>
      </c>
      <c r="CG6" s="224">
        <v>30186530</v>
      </c>
      <c r="CH6" s="224" t="s">
        <v>517</v>
      </c>
      <c r="CI6" s="224" t="s">
        <v>521</v>
      </c>
      <c r="CJ6" s="224" t="s">
        <v>524</v>
      </c>
      <c r="CK6" s="224" t="s">
        <v>59</v>
      </c>
      <c r="CL6" s="355">
        <v>44800.811111111114</v>
      </c>
      <c r="CM6" s="224" t="s">
        <v>548</v>
      </c>
      <c r="CN6" s="152" t="s">
        <v>126</v>
      </c>
      <c r="CO6" s="25"/>
      <c r="CP6" s="25"/>
    </row>
    <row r="7" spans="1:106" s="27" customFormat="1" ht="14.25" customHeight="1" x14ac:dyDescent="0.25">
      <c r="A7" s="442"/>
      <c r="B7" s="26">
        <v>5</v>
      </c>
      <c r="C7" s="8">
        <v>19</v>
      </c>
      <c r="D7" s="224">
        <v>30205506</v>
      </c>
      <c r="E7" s="224" t="s">
        <v>517</v>
      </c>
      <c r="F7" s="224" t="s">
        <v>521</v>
      </c>
      <c r="G7" s="224" t="s">
        <v>526</v>
      </c>
      <c r="H7" s="224" t="s">
        <v>537</v>
      </c>
      <c r="I7" s="355">
        <v>44800.597222222219</v>
      </c>
      <c r="J7" s="224" t="s">
        <v>548</v>
      </c>
      <c r="K7" s="152" t="s">
        <v>63</v>
      </c>
      <c r="L7" s="356">
        <v>44800</v>
      </c>
      <c r="M7" s="357">
        <v>0.59027777777777779</v>
      </c>
      <c r="N7" s="358" t="s">
        <v>548</v>
      </c>
      <c r="O7" s="356">
        <v>44800</v>
      </c>
      <c r="P7" s="357">
        <v>0.59722222222222221</v>
      </c>
      <c r="Q7" s="2">
        <v>44801</v>
      </c>
      <c r="R7" s="3">
        <v>0.63472222222222219</v>
      </c>
      <c r="S7" s="358" t="s">
        <v>548</v>
      </c>
      <c r="T7" s="356">
        <v>44801</v>
      </c>
      <c r="U7" s="357">
        <v>0.63472222222222219</v>
      </c>
      <c r="V7" s="358" t="s">
        <v>548</v>
      </c>
      <c r="W7" s="300">
        <f t="shared" si="0"/>
        <v>1.0375000000058208</v>
      </c>
      <c r="X7" s="356">
        <v>44802</v>
      </c>
      <c r="Y7" s="357">
        <v>0.48541666666666666</v>
      </c>
      <c r="Z7" s="358" t="s">
        <v>548</v>
      </c>
      <c r="AA7" s="15">
        <f t="shared" si="1"/>
        <v>0.85069444444525288</v>
      </c>
      <c r="AB7" s="356"/>
      <c r="AC7" s="357"/>
      <c r="AD7" s="11"/>
      <c r="AE7" s="15">
        <f t="shared" si="2"/>
        <v>-44802.48541666667</v>
      </c>
      <c r="AF7" s="219"/>
      <c r="AG7" s="215"/>
      <c r="AH7" s="218"/>
      <c r="AI7" s="11"/>
      <c r="AJ7" s="15">
        <f t="shared" si="3"/>
        <v>-44801.634722222225</v>
      </c>
      <c r="AK7" s="218"/>
      <c r="AL7" s="218"/>
      <c r="AM7" s="218"/>
      <c r="AN7" s="15">
        <f t="shared" si="4"/>
        <v>-44801.634722222225</v>
      </c>
      <c r="AO7" s="356">
        <v>44804</v>
      </c>
      <c r="AP7" s="357">
        <v>0.55069444444444449</v>
      </c>
      <c r="AQ7" s="18">
        <f t="shared" si="5"/>
        <v>2.9159722222175333</v>
      </c>
      <c r="AR7" s="356">
        <v>44804</v>
      </c>
      <c r="AS7" s="357">
        <v>0.55069444444444449</v>
      </c>
      <c r="AT7" s="358" t="s">
        <v>548</v>
      </c>
      <c r="AU7" s="19">
        <f t="shared" si="6"/>
        <v>2.9159722222175333</v>
      </c>
      <c r="AV7" s="20">
        <v>6876</v>
      </c>
      <c r="AW7" s="20" t="s">
        <v>1210</v>
      </c>
      <c r="AX7" s="20" t="s">
        <v>132</v>
      </c>
      <c r="AY7" s="20" t="s">
        <v>134</v>
      </c>
      <c r="AZ7" s="367" t="s">
        <v>144</v>
      </c>
      <c r="BA7" s="381" t="s">
        <v>180</v>
      </c>
      <c r="BB7" s="22" t="s">
        <v>1163</v>
      </c>
      <c r="BC7" s="263" t="s">
        <v>1164</v>
      </c>
      <c r="BD7" s="24"/>
      <c r="BE7" s="23" t="s">
        <v>74</v>
      </c>
      <c r="BF7" s="23"/>
      <c r="BJ7" s="311"/>
      <c r="BK7" s="313"/>
      <c r="BL7" s="313"/>
      <c r="BM7" s="313"/>
      <c r="BN7" s="313"/>
      <c r="BO7" s="313"/>
      <c r="BP7" s="314"/>
      <c r="BQ7" s="313"/>
      <c r="BR7" s="353"/>
      <c r="BS7" s="25"/>
      <c r="BT7" s="25"/>
      <c r="BU7" s="4"/>
      <c r="BV7" s="4"/>
      <c r="BW7" s="4"/>
      <c r="BX7" s="4"/>
      <c r="BY7" s="4"/>
      <c r="BZ7" s="4"/>
      <c r="CA7" s="4"/>
      <c r="CB7" s="4"/>
      <c r="CC7" s="25"/>
      <c r="CD7" s="25"/>
      <c r="CE7" s="25"/>
      <c r="CF7" s="9">
        <v>29</v>
      </c>
      <c r="CG7" s="224">
        <v>30165071</v>
      </c>
      <c r="CH7" s="224" t="s">
        <v>517</v>
      </c>
      <c r="CI7" s="224" t="s">
        <v>522</v>
      </c>
      <c r="CJ7" s="224" t="s">
        <v>524</v>
      </c>
      <c r="CK7" s="224" t="s">
        <v>536</v>
      </c>
      <c r="CL7" s="355">
        <v>44801.820138888892</v>
      </c>
      <c r="CM7" s="224" t="s">
        <v>549</v>
      </c>
      <c r="CN7" s="152" t="s">
        <v>126</v>
      </c>
      <c r="CO7" s="25"/>
      <c r="CP7" s="25"/>
      <c r="CQ7" s="4"/>
      <c r="CR7" s="4"/>
      <c r="CS7" s="4"/>
      <c r="CT7" s="4"/>
      <c r="CU7" s="4"/>
      <c r="CV7" s="4"/>
      <c r="CW7" s="4"/>
      <c r="CX7" s="4"/>
      <c r="CY7" s="4"/>
      <c r="CZ7" s="4"/>
    </row>
    <row r="8" spans="1:106" ht="14.25" customHeight="1" x14ac:dyDescent="0.25">
      <c r="A8" s="442"/>
      <c r="B8" s="10">
        <v>6</v>
      </c>
      <c r="C8" s="9">
        <v>21</v>
      </c>
      <c r="D8" s="224">
        <v>1734655</v>
      </c>
      <c r="E8" s="224" t="s">
        <v>520</v>
      </c>
      <c r="F8" s="224" t="s">
        <v>522</v>
      </c>
      <c r="G8" s="224" t="s">
        <v>524</v>
      </c>
      <c r="H8" s="224" t="s">
        <v>990</v>
      </c>
      <c r="I8" s="355">
        <v>44800.781944444447</v>
      </c>
      <c r="J8" s="224" t="s">
        <v>548</v>
      </c>
      <c r="K8" s="152" t="s">
        <v>41</v>
      </c>
      <c r="L8" s="356">
        <v>44800</v>
      </c>
      <c r="M8" s="357">
        <v>0.78194444444444444</v>
      </c>
      <c r="N8" s="358" t="s">
        <v>548</v>
      </c>
      <c r="O8" s="356">
        <v>44800</v>
      </c>
      <c r="P8" s="357">
        <v>0.78194444444444444</v>
      </c>
      <c r="Q8" s="2"/>
      <c r="R8" s="3"/>
      <c r="S8" s="11"/>
      <c r="T8" s="356">
        <v>44800</v>
      </c>
      <c r="U8" s="357">
        <v>0.7909722222222223</v>
      </c>
      <c r="V8" s="358" t="s">
        <v>548</v>
      </c>
      <c r="W8" s="300">
        <f t="shared" si="0"/>
        <v>9.0277777781011537E-3</v>
      </c>
      <c r="X8" s="356"/>
      <c r="Y8" s="357"/>
      <c r="Z8" s="11"/>
      <c r="AA8" s="15">
        <f t="shared" si="1"/>
        <v>-44800.790972222225</v>
      </c>
      <c r="AB8" s="356"/>
      <c r="AC8" s="357"/>
      <c r="AD8" s="11"/>
      <c r="AE8" s="15">
        <f t="shared" si="2"/>
        <v>0</v>
      </c>
      <c r="AF8" s="219"/>
      <c r="AG8" s="215"/>
      <c r="AH8" s="218"/>
      <c r="AI8" s="11"/>
      <c r="AJ8" s="15">
        <f t="shared" si="3"/>
        <v>-44800.790972222225</v>
      </c>
      <c r="AK8" s="218"/>
      <c r="AL8" s="218"/>
      <c r="AM8" s="218"/>
      <c r="AN8" s="15">
        <f t="shared" si="4"/>
        <v>-44800.790972222225</v>
      </c>
      <c r="AO8" s="356">
        <v>44802</v>
      </c>
      <c r="AP8" s="357">
        <v>0.60763888888888895</v>
      </c>
      <c r="AQ8" s="18">
        <f t="shared" si="5"/>
        <v>1.8166666666656965</v>
      </c>
      <c r="AR8" s="356">
        <v>44802</v>
      </c>
      <c r="AS8" s="357">
        <v>0.60763888888888895</v>
      </c>
      <c r="AT8" s="358" t="s">
        <v>548</v>
      </c>
      <c r="AU8" s="19">
        <f t="shared" si="6"/>
        <v>1.8166666666656965</v>
      </c>
      <c r="AV8" s="20"/>
      <c r="AW8" s="20"/>
      <c r="AX8" s="20" t="s">
        <v>148</v>
      </c>
      <c r="AY8" s="20" t="s">
        <v>150</v>
      </c>
      <c r="AZ8" s="367" t="s">
        <v>1111</v>
      </c>
      <c r="BA8" s="381" t="s">
        <v>396</v>
      </c>
      <c r="BB8" s="269" t="s">
        <v>1167</v>
      </c>
      <c r="BC8" s="263" t="s">
        <v>1168</v>
      </c>
      <c r="BD8" s="24"/>
      <c r="BE8" s="23" t="s">
        <v>74</v>
      </c>
      <c r="BF8" s="23"/>
      <c r="BJ8" s="311"/>
      <c r="BK8" s="313"/>
      <c r="BL8" s="313"/>
      <c r="BM8" s="313"/>
      <c r="BN8" s="313"/>
      <c r="BO8" s="313"/>
      <c r="BP8" s="314"/>
      <c r="BQ8" s="313"/>
      <c r="BR8" s="353"/>
      <c r="BS8" s="25"/>
      <c r="BT8" s="25"/>
      <c r="CC8" s="25"/>
      <c r="CD8" s="25"/>
      <c r="CE8" s="25"/>
      <c r="CF8" s="5">
        <v>37</v>
      </c>
      <c r="CG8" s="224">
        <v>30049056</v>
      </c>
      <c r="CH8" s="224" t="s">
        <v>517</v>
      </c>
      <c r="CI8" s="224" t="s">
        <v>521</v>
      </c>
      <c r="CJ8" s="224" t="s">
        <v>524</v>
      </c>
      <c r="CK8" s="224" t="s">
        <v>540</v>
      </c>
      <c r="CL8" s="355">
        <v>44803.567361111112</v>
      </c>
      <c r="CM8" s="224" t="s">
        <v>548</v>
      </c>
      <c r="CN8" s="152" t="s">
        <v>39</v>
      </c>
      <c r="CO8" s="25"/>
      <c r="CP8" s="25"/>
      <c r="CQ8" s="28" t="s">
        <v>64</v>
      </c>
      <c r="CR8" s="29" t="s">
        <v>65</v>
      </c>
      <c r="CS8" s="30" t="s">
        <v>66</v>
      </c>
      <c r="CT8" s="31" t="s">
        <v>39</v>
      </c>
      <c r="CU8" s="32" t="s">
        <v>41</v>
      </c>
      <c r="CV8" s="33" t="s">
        <v>63</v>
      </c>
      <c r="CW8" s="34" t="s">
        <v>52</v>
      </c>
      <c r="CX8" s="35" t="s">
        <v>67</v>
      </c>
      <c r="CZ8" s="27"/>
    </row>
    <row r="9" spans="1:106" ht="15" customHeight="1" x14ac:dyDescent="0.25">
      <c r="A9" s="442"/>
      <c r="B9" s="10">
        <v>7</v>
      </c>
      <c r="C9" s="9">
        <v>20</v>
      </c>
      <c r="D9" s="224">
        <v>1592808</v>
      </c>
      <c r="E9" s="224" t="s">
        <v>518</v>
      </c>
      <c r="F9" s="224" t="s">
        <v>522</v>
      </c>
      <c r="G9" s="224" t="s">
        <v>524</v>
      </c>
      <c r="H9" s="224" t="s">
        <v>989</v>
      </c>
      <c r="I9" s="355">
        <v>44800.805555555555</v>
      </c>
      <c r="J9" s="224" t="s">
        <v>548</v>
      </c>
      <c r="K9" s="152" t="s">
        <v>126</v>
      </c>
      <c r="L9" s="356">
        <v>44800</v>
      </c>
      <c r="M9" s="357">
        <v>0.73888888888888893</v>
      </c>
      <c r="N9" s="358" t="s">
        <v>548</v>
      </c>
      <c r="O9" s="356">
        <v>44800</v>
      </c>
      <c r="P9" s="357">
        <v>0.80555555555555547</v>
      </c>
      <c r="Q9" s="2">
        <v>44804</v>
      </c>
      <c r="R9" s="3">
        <v>0.52083333333333337</v>
      </c>
      <c r="S9" s="358" t="s">
        <v>548</v>
      </c>
      <c r="T9" s="356">
        <v>44804</v>
      </c>
      <c r="U9" s="357">
        <v>0.52083333333333337</v>
      </c>
      <c r="V9" s="358" t="s">
        <v>548</v>
      </c>
      <c r="W9" s="300">
        <f t="shared" si="0"/>
        <v>3.7152777777810115</v>
      </c>
      <c r="X9" s="356">
        <v>44805</v>
      </c>
      <c r="Y9" s="357">
        <v>0.44861111111111113</v>
      </c>
      <c r="Z9" s="358" t="s">
        <v>548</v>
      </c>
      <c r="AA9" s="15">
        <f t="shared" si="1"/>
        <v>0.92777777777519077</v>
      </c>
      <c r="AB9" s="356">
        <v>44811</v>
      </c>
      <c r="AC9" s="357">
        <v>0.85069444444444453</v>
      </c>
      <c r="AD9" s="358" t="s">
        <v>548</v>
      </c>
      <c r="AE9" s="15">
        <f t="shared" si="2"/>
        <v>6.4020833333343035</v>
      </c>
      <c r="AF9" s="219"/>
      <c r="AG9" s="215"/>
      <c r="AH9" s="218"/>
      <c r="AI9" s="11"/>
      <c r="AJ9" s="15">
        <f t="shared" si="3"/>
        <v>-44804.520833333336</v>
      </c>
      <c r="AK9" s="218"/>
      <c r="AL9" s="218"/>
      <c r="AM9" s="218"/>
      <c r="AN9" s="15">
        <f t="shared" si="4"/>
        <v>-44804.520833333336</v>
      </c>
      <c r="AO9" s="356">
        <v>44816</v>
      </c>
      <c r="AP9" s="357">
        <v>0.66597222222222219</v>
      </c>
      <c r="AQ9" s="18">
        <f t="shared" si="5"/>
        <v>12.145138888889051</v>
      </c>
      <c r="AR9" s="356">
        <v>44816</v>
      </c>
      <c r="AS9" s="357">
        <v>0.66597222222222219</v>
      </c>
      <c r="AT9" s="358" t="s">
        <v>548</v>
      </c>
      <c r="AU9" s="19">
        <f t="shared" si="6"/>
        <v>12.145138888889051</v>
      </c>
      <c r="AV9" s="20"/>
      <c r="AW9" s="20"/>
      <c r="AX9" s="20" t="s">
        <v>132</v>
      </c>
      <c r="AY9" s="20" t="s">
        <v>134</v>
      </c>
      <c r="AZ9" s="367" t="s">
        <v>152</v>
      </c>
      <c r="BA9" s="381" t="s">
        <v>188</v>
      </c>
      <c r="BB9" s="269" t="s">
        <v>1165</v>
      </c>
      <c r="BC9" s="263" t="s">
        <v>1166</v>
      </c>
      <c r="BD9" s="24"/>
      <c r="BE9" s="23" t="s">
        <v>74</v>
      </c>
      <c r="BF9" s="23"/>
      <c r="BJ9" s="311"/>
      <c r="BK9" s="313"/>
      <c r="BL9" s="313"/>
      <c r="BM9" s="313"/>
      <c r="BN9" s="313"/>
      <c r="BO9" s="313"/>
      <c r="BP9" s="314"/>
      <c r="BQ9" s="313"/>
      <c r="BR9" s="353"/>
      <c r="BS9" s="25"/>
      <c r="BT9" s="25"/>
      <c r="BU9" s="28" t="s">
        <v>64</v>
      </c>
      <c r="BV9" s="29" t="s">
        <v>65</v>
      </c>
      <c r="BW9" s="30" t="s">
        <v>66</v>
      </c>
      <c r="BX9" s="31" t="s">
        <v>39</v>
      </c>
      <c r="BY9" s="32" t="s">
        <v>41</v>
      </c>
      <c r="BZ9" s="33" t="s">
        <v>63</v>
      </c>
      <c r="CA9" s="34" t="s">
        <v>52</v>
      </c>
      <c r="CB9" s="35" t="s">
        <v>67</v>
      </c>
      <c r="CC9" s="25"/>
      <c r="CD9" s="25"/>
      <c r="CE9" s="25"/>
      <c r="CN9"/>
      <c r="CO9" s="25"/>
      <c r="CP9" s="25"/>
      <c r="CQ9" s="36" t="s">
        <v>567</v>
      </c>
      <c r="CR9" s="37">
        <v>1</v>
      </c>
      <c r="CS9" s="38">
        <f>CR9/CR11</f>
        <v>0.5</v>
      </c>
      <c r="CT9" s="39"/>
      <c r="CU9" s="39"/>
      <c r="CV9" s="39">
        <v>1</v>
      </c>
      <c r="CW9" s="39"/>
      <c r="CX9" s="40">
        <f>CR9</f>
        <v>1</v>
      </c>
    </row>
    <row r="10" spans="1:106" ht="15" customHeight="1" x14ac:dyDescent="0.25">
      <c r="A10" s="442"/>
      <c r="B10" s="285">
        <v>8</v>
      </c>
      <c r="C10" s="9">
        <v>22</v>
      </c>
      <c r="D10" s="224">
        <v>30186530</v>
      </c>
      <c r="E10" s="224" t="s">
        <v>517</v>
      </c>
      <c r="F10" s="224" t="s">
        <v>521</v>
      </c>
      <c r="G10" s="224" t="s">
        <v>524</v>
      </c>
      <c r="H10" s="224" t="s">
        <v>59</v>
      </c>
      <c r="I10" s="355">
        <v>44800.811111111114</v>
      </c>
      <c r="J10" s="224" t="s">
        <v>548</v>
      </c>
      <c r="K10" s="152" t="s">
        <v>126</v>
      </c>
      <c r="L10" s="356">
        <v>44800</v>
      </c>
      <c r="M10" s="357">
        <v>0.81111111111111101</v>
      </c>
      <c r="N10" s="358" t="s">
        <v>548</v>
      </c>
      <c r="O10" s="356">
        <v>44800</v>
      </c>
      <c r="P10" s="357">
        <v>0.81111111111111101</v>
      </c>
      <c r="Q10" s="2"/>
      <c r="R10" s="3"/>
      <c r="S10" s="11"/>
      <c r="T10" s="356">
        <v>44800</v>
      </c>
      <c r="U10" s="357">
        <v>0.82430555555555562</v>
      </c>
      <c r="V10" s="358" t="s">
        <v>548</v>
      </c>
      <c r="W10" s="300">
        <f t="shared" si="0"/>
        <v>1.3194444443797693E-2</v>
      </c>
      <c r="X10" s="356">
        <v>44802</v>
      </c>
      <c r="Y10" s="357">
        <v>0.4909722222222222</v>
      </c>
      <c r="Z10" s="358" t="s">
        <v>548</v>
      </c>
      <c r="AA10" s="15">
        <f t="shared" si="1"/>
        <v>1.6666666666642413</v>
      </c>
      <c r="AB10" s="356">
        <v>44802</v>
      </c>
      <c r="AC10" s="357">
        <v>0.4909722222222222</v>
      </c>
      <c r="AD10" s="358" t="s">
        <v>548</v>
      </c>
      <c r="AE10" s="15">
        <f t="shared" si="2"/>
        <v>0</v>
      </c>
      <c r="AF10" s="219"/>
      <c r="AG10" s="215"/>
      <c r="AH10" s="218"/>
      <c r="AI10" s="11"/>
      <c r="AJ10" s="15">
        <f t="shared" si="3"/>
        <v>-44800.824305555558</v>
      </c>
      <c r="AK10" s="218"/>
      <c r="AL10" s="218"/>
      <c r="AM10" s="218"/>
      <c r="AN10" s="15">
        <f t="shared" si="4"/>
        <v>-44800.824305555558</v>
      </c>
      <c r="AO10" s="356">
        <v>44809</v>
      </c>
      <c r="AP10" s="357">
        <v>0.78749999999999998</v>
      </c>
      <c r="AQ10" s="18">
        <f t="shared" si="5"/>
        <v>8.9631944444408873</v>
      </c>
      <c r="AR10" s="356">
        <v>44809</v>
      </c>
      <c r="AS10" s="357">
        <v>0.78749999999999998</v>
      </c>
      <c r="AT10" s="358" t="s">
        <v>548</v>
      </c>
      <c r="AU10" s="19">
        <f t="shared" si="6"/>
        <v>8.9631944444408873</v>
      </c>
      <c r="AV10" s="20">
        <v>12978</v>
      </c>
      <c r="AW10" s="20" t="s">
        <v>1211</v>
      </c>
      <c r="AX10" s="20" t="s">
        <v>148</v>
      </c>
      <c r="AY10" s="20" t="s">
        <v>150</v>
      </c>
      <c r="AZ10" s="367" t="s">
        <v>1111</v>
      </c>
      <c r="BA10" s="381" t="s">
        <v>390</v>
      </c>
      <c r="BB10" s="269" t="s">
        <v>1169</v>
      </c>
      <c r="BC10" s="263" t="s">
        <v>1170</v>
      </c>
      <c r="BD10" s="24"/>
      <c r="BE10" s="23" t="s">
        <v>74</v>
      </c>
      <c r="BF10" s="23"/>
      <c r="BJ10" s="311"/>
      <c r="BK10" s="313"/>
      <c r="BL10" s="313"/>
      <c r="BM10" s="313"/>
      <c r="BN10" s="313"/>
      <c r="BO10" s="313"/>
      <c r="BP10" s="314"/>
      <c r="BQ10" s="313"/>
      <c r="BR10" s="353"/>
      <c r="BS10" s="25"/>
      <c r="BT10" s="25"/>
      <c r="BU10" s="36" t="s">
        <v>567</v>
      </c>
      <c r="BV10" s="37">
        <v>0</v>
      </c>
      <c r="BW10" s="38">
        <f>BV10/BV12</f>
        <v>0</v>
      </c>
      <c r="BX10" s="39"/>
      <c r="BY10" s="39"/>
      <c r="BZ10" s="39"/>
      <c r="CA10" s="39"/>
      <c r="CB10" s="40">
        <f>BV10</f>
        <v>0</v>
      </c>
      <c r="CC10" s="25"/>
      <c r="CD10" s="25"/>
      <c r="CE10" s="25"/>
      <c r="CN10"/>
      <c r="CO10" s="25"/>
      <c r="CP10" s="25"/>
      <c r="CQ10" s="36" t="s">
        <v>548</v>
      </c>
      <c r="CR10" s="37">
        <v>1</v>
      </c>
      <c r="CS10" s="38">
        <f>CR10/CR11</f>
        <v>0.5</v>
      </c>
      <c r="CT10" s="39"/>
      <c r="CU10" s="39"/>
      <c r="CV10" s="39"/>
      <c r="CW10" s="39">
        <v>1</v>
      </c>
      <c r="CX10" s="40">
        <f t="shared" ref="CX10" si="7">CR10</f>
        <v>1</v>
      </c>
    </row>
    <row r="11" spans="1:106" ht="15" customHeight="1" x14ac:dyDescent="0.25">
      <c r="A11" s="442"/>
      <c r="B11" s="10">
        <v>9</v>
      </c>
      <c r="C11" s="8">
        <v>27</v>
      </c>
      <c r="D11" s="224">
        <v>30176115</v>
      </c>
      <c r="E11" s="224" t="s">
        <v>518</v>
      </c>
      <c r="F11" s="224" t="s">
        <v>521</v>
      </c>
      <c r="G11" s="224" t="s">
        <v>524</v>
      </c>
      <c r="H11" s="224" t="s">
        <v>530</v>
      </c>
      <c r="I11" s="355">
        <v>44801.795138888891</v>
      </c>
      <c r="J11" s="224" t="s">
        <v>549</v>
      </c>
      <c r="K11" s="152" t="s">
        <v>63</v>
      </c>
      <c r="L11" s="356">
        <v>44801</v>
      </c>
      <c r="M11" s="357">
        <v>0.78819444444444453</v>
      </c>
      <c r="N11" s="358" t="s">
        <v>549</v>
      </c>
      <c r="O11" s="356">
        <v>44801</v>
      </c>
      <c r="P11" s="357">
        <v>0.79513888888888884</v>
      </c>
      <c r="Q11" s="2">
        <v>44802</v>
      </c>
      <c r="R11" s="3">
        <v>0.62986111111111109</v>
      </c>
      <c r="S11" s="358" t="s">
        <v>549</v>
      </c>
      <c r="T11" s="356">
        <v>44802</v>
      </c>
      <c r="U11" s="357">
        <v>0.63055555555555554</v>
      </c>
      <c r="V11" s="358" t="s">
        <v>548</v>
      </c>
      <c r="W11" s="300">
        <f t="shared" si="0"/>
        <v>0.83541666666860692</v>
      </c>
      <c r="X11" s="356"/>
      <c r="Y11" s="357"/>
      <c r="Z11" s="11"/>
      <c r="AA11" s="15">
        <f t="shared" si="1"/>
        <v>-44802.630555555559</v>
      </c>
      <c r="AB11" s="356"/>
      <c r="AC11" s="357"/>
      <c r="AD11" s="11"/>
      <c r="AE11" s="15">
        <f t="shared" si="2"/>
        <v>0</v>
      </c>
      <c r="AF11" s="219"/>
      <c r="AG11" s="215"/>
      <c r="AH11" s="218"/>
      <c r="AI11" s="11"/>
      <c r="AJ11" s="15">
        <f t="shared" si="3"/>
        <v>-44802.630555555559</v>
      </c>
      <c r="AK11" s="218"/>
      <c r="AL11" s="218"/>
      <c r="AM11" s="218"/>
      <c r="AN11" s="15">
        <f t="shared" si="4"/>
        <v>-44802.630555555559</v>
      </c>
      <c r="AO11" s="356">
        <v>44804</v>
      </c>
      <c r="AP11" s="357">
        <v>0.81180555555555556</v>
      </c>
      <c r="AQ11" s="18">
        <f t="shared" si="5"/>
        <v>2.1812499999941792</v>
      </c>
      <c r="AR11" s="356">
        <v>44804</v>
      </c>
      <c r="AS11" s="357">
        <v>0.81180555555555556</v>
      </c>
      <c r="AT11" s="358" t="s">
        <v>549</v>
      </c>
      <c r="AU11" s="19">
        <f t="shared" si="6"/>
        <v>2.1812499999941792</v>
      </c>
      <c r="AV11" s="20">
        <v>6976</v>
      </c>
      <c r="AW11" s="20" t="s">
        <v>1212</v>
      </c>
      <c r="AX11" s="20" t="s">
        <v>132</v>
      </c>
      <c r="AY11" s="20" t="s">
        <v>142</v>
      </c>
      <c r="AZ11" s="367" t="s">
        <v>1019</v>
      </c>
      <c r="BA11" s="381" t="s">
        <v>250</v>
      </c>
      <c r="BB11" s="21" t="s">
        <v>1171</v>
      </c>
      <c r="BC11" s="263" t="s">
        <v>1172</v>
      </c>
      <c r="BD11" s="24"/>
      <c r="BE11" s="23" t="s">
        <v>74</v>
      </c>
      <c r="BF11" s="23"/>
      <c r="BJ11" s="25"/>
      <c r="BK11" s="25"/>
      <c r="BL11" s="25"/>
      <c r="BM11" s="25"/>
      <c r="BN11" s="25"/>
      <c r="BO11" s="25"/>
      <c r="BP11" s="25"/>
      <c r="BQ11" s="25"/>
      <c r="BR11" s="25"/>
      <c r="BS11" s="25"/>
      <c r="BT11" s="25"/>
      <c r="BU11" s="36" t="s">
        <v>548</v>
      </c>
      <c r="BV11" s="37">
        <v>2</v>
      </c>
      <c r="BW11" s="38">
        <f>BV11/BV12</f>
        <v>1</v>
      </c>
      <c r="BX11" s="39"/>
      <c r="BY11" s="39"/>
      <c r="BZ11" s="39"/>
      <c r="CA11" s="39">
        <v>2</v>
      </c>
      <c r="CB11" s="40">
        <f>BV11</f>
        <v>2</v>
      </c>
      <c r="CC11" s="25"/>
      <c r="CD11" s="25"/>
      <c r="CE11" s="25"/>
      <c r="CN11"/>
      <c r="CO11" s="25"/>
      <c r="CP11" s="25"/>
      <c r="CQ11" s="41" t="s">
        <v>67</v>
      </c>
      <c r="CR11" s="42">
        <f>SUBTOTAL(9,CR9:CR10)</f>
        <v>2</v>
      </c>
      <c r="CS11" s="56">
        <f>CS9+CS10</f>
        <v>1</v>
      </c>
      <c r="CT11" s="126">
        <f>SUBTOTAL(9,CT9:CT10)</f>
        <v>0</v>
      </c>
      <c r="CU11" s="126">
        <f>SUBTOTAL(9,CU9:CU10)</f>
        <v>0</v>
      </c>
      <c r="CV11" s="126">
        <f>SUBTOTAL(9,CV9:CV10)</f>
        <v>1</v>
      </c>
      <c r="CW11" s="126">
        <f>SUBTOTAL(9,CW9:CW10)</f>
        <v>1</v>
      </c>
      <c r="CX11" s="42">
        <f>SUM(CT11:CW11)</f>
        <v>2</v>
      </c>
    </row>
    <row r="12" spans="1:106" ht="15" customHeight="1" x14ac:dyDescent="0.25">
      <c r="A12" s="442"/>
      <c r="B12" s="10">
        <v>10</v>
      </c>
      <c r="C12" s="9">
        <v>29</v>
      </c>
      <c r="D12" s="224">
        <v>30165071</v>
      </c>
      <c r="E12" s="224" t="s">
        <v>517</v>
      </c>
      <c r="F12" s="224" t="s">
        <v>522</v>
      </c>
      <c r="G12" s="224" t="s">
        <v>524</v>
      </c>
      <c r="H12" s="224" t="s">
        <v>536</v>
      </c>
      <c r="I12" s="355">
        <v>44801.820138888892</v>
      </c>
      <c r="J12" s="224" t="s">
        <v>549</v>
      </c>
      <c r="K12" s="152" t="s">
        <v>126</v>
      </c>
      <c r="L12" s="356">
        <v>44801</v>
      </c>
      <c r="M12" s="357">
        <v>0.8041666666666667</v>
      </c>
      <c r="N12" s="358" t="s">
        <v>549</v>
      </c>
      <c r="O12" s="356">
        <v>44801</v>
      </c>
      <c r="P12" s="357">
        <v>0.82013888888888886</v>
      </c>
      <c r="Q12" s="2">
        <v>44802</v>
      </c>
      <c r="R12" s="3">
        <v>0.6381944444444444</v>
      </c>
      <c r="S12" s="358" t="s">
        <v>549</v>
      </c>
      <c r="T12" s="356">
        <v>44802</v>
      </c>
      <c r="U12" s="357">
        <v>0.6381944444444444</v>
      </c>
      <c r="V12" s="358" t="s">
        <v>549</v>
      </c>
      <c r="W12" s="300">
        <f t="shared" si="0"/>
        <v>0.81805555555183673</v>
      </c>
      <c r="X12" s="356">
        <v>44803</v>
      </c>
      <c r="Y12" s="357">
        <v>0.85416666666666663</v>
      </c>
      <c r="Z12" s="358" t="s">
        <v>549</v>
      </c>
      <c r="AA12" s="15">
        <f t="shared" si="1"/>
        <v>1.2159722222204437</v>
      </c>
      <c r="AB12" s="356">
        <v>44804</v>
      </c>
      <c r="AC12" s="357">
        <v>0.59930555555555554</v>
      </c>
      <c r="AD12" s="358" t="s">
        <v>549</v>
      </c>
      <c r="AE12" s="15">
        <f t="shared" si="2"/>
        <v>0.74513888889487134</v>
      </c>
      <c r="AF12" s="219"/>
      <c r="AG12" s="215"/>
      <c r="AH12" s="218"/>
      <c r="AI12" s="11"/>
      <c r="AJ12" s="15">
        <f t="shared" si="3"/>
        <v>-44802.638194444444</v>
      </c>
      <c r="AK12" s="218"/>
      <c r="AL12" s="218"/>
      <c r="AM12" s="218"/>
      <c r="AN12" s="15">
        <f t="shared" si="4"/>
        <v>-44802.638194444444</v>
      </c>
      <c r="AO12" s="356">
        <v>44810</v>
      </c>
      <c r="AP12" s="357">
        <v>0.50208333333333333</v>
      </c>
      <c r="AQ12" s="18">
        <f t="shared" si="5"/>
        <v>7.8638888888890506</v>
      </c>
      <c r="AR12" s="356">
        <v>44810</v>
      </c>
      <c r="AS12" s="357">
        <v>0.50208333333333333</v>
      </c>
      <c r="AT12" s="358" t="s">
        <v>549</v>
      </c>
      <c r="AU12" s="19">
        <f t="shared" si="6"/>
        <v>7.8638888888890506</v>
      </c>
      <c r="AV12" s="20"/>
      <c r="AW12" s="20" t="s">
        <v>1213</v>
      </c>
      <c r="AX12" s="20" t="s">
        <v>1156</v>
      </c>
      <c r="AY12" s="20" t="s">
        <v>168</v>
      </c>
      <c r="AZ12" s="368" t="s">
        <v>1175</v>
      </c>
      <c r="BA12" s="381" t="s">
        <v>498</v>
      </c>
      <c r="BB12" s="269" t="s">
        <v>1173</v>
      </c>
      <c r="BC12" s="263" t="s">
        <v>1174</v>
      </c>
      <c r="BD12" s="24"/>
      <c r="BE12" s="23" t="s">
        <v>74</v>
      </c>
      <c r="BF12" s="23"/>
      <c r="BJ12" s="103"/>
      <c r="BK12"/>
      <c r="BR12" s="25"/>
      <c r="BS12" s="25"/>
      <c r="BT12" s="25"/>
      <c r="BU12" s="41" t="s">
        <v>67</v>
      </c>
      <c r="BV12" s="42">
        <f>SUBTOTAL(9,BV10:BV11)</f>
        <v>2</v>
      </c>
      <c r="BW12" s="43">
        <f>SUBTOTAL(9,BW10:BW11)</f>
        <v>1</v>
      </c>
      <c r="BX12" s="124">
        <f>SUM(BX10:BX11)</f>
        <v>0</v>
      </c>
      <c r="BY12" s="124">
        <f>SUM(BY10:BY11)</f>
        <v>0</v>
      </c>
      <c r="BZ12" s="124">
        <f>SUM(BZ10:BZ11)</f>
        <v>0</v>
      </c>
      <c r="CA12" s="124">
        <f>SUM(CA10:CA11)</f>
        <v>2</v>
      </c>
      <c r="CB12" s="42">
        <f>SUBTOTAL(9,CB10:CB11)</f>
        <v>2</v>
      </c>
      <c r="CC12" s="25"/>
      <c r="CD12" s="25"/>
      <c r="CE12" s="25"/>
      <c r="CF12" s="28" t="s">
        <v>64</v>
      </c>
      <c r="CG12" s="29" t="s">
        <v>65</v>
      </c>
      <c r="CH12" s="30" t="s">
        <v>66</v>
      </c>
      <c r="CI12" s="31" t="s">
        <v>39</v>
      </c>
      <c r="CJ12" s="32" t="s">
        <v>41</v>
      </c>
      <c r="CK12" s="33" t="s">
        <v>63</v>
      </c>
      <c r="CL12" s="34" t="s">
        <v>52</v>
      </c>
      <c r="CM12" s="35" t="s">
        <v>67</v>
      </c>
      <c r="CN12"/>
      <c r="CO12" s="25"/>
      <c r="CP12" s="25"/>
    </row>
    <row r="13" spans="1:106" ht="15" customHeight="1" x14ac:dyDescent="0.25">
      <c r="A13" s="442"/>
      <c r="B13" s="26">
        <v>11</v>
      </c>
      <c r="C13" s="9">
        <v>36</v>
      </c>
      <c r="D13" s="224">
        <v>20054560</v>
      </c>
      <c r="E13" s="224" t="s">
        <v>519</v>
      </c>
      <c r="F13" s="224" t="s">
        <v>523</v>
      </c>
      <c r="G13" s="224" t="s">
        <v>524</v>
      </c>
      <c r="H13" s="224" t="s">
        <v>538</v>
      </c>
      <c r="I13" s="355">
        <v>44803.479166666664</v>
      </c>
      <c r="J13" s="224" t="s">
        <v>548</v>
      </c>
      <c r="K13" s="152" t="s">
        <v>126</v>
      </c>
      <c r="L13" s="356">
        <v>44803</v>
      </c>
      <c r="M13" s="357">
        <v>0.47916666666666669</v>
      </c>
      <c r="N13" s="358" t="s">
        <v>548</v>
      </c>
      <c r="O13" s="356">
        <v>44803</v>
      </c>
      <c r="P13" s="357">
        <v>0.47916666666666669</v>
      </c>
      <c r="Q13" s="2"/>
      <c r="R13" s="3"/>
      <c r="S13" s="11"/>
      <c r="T13" s="356">
        <v>44803</v>
      </c>
      <c r="U13" s="357">
        <v>0.48472222222222222</v>
      </c>
      <c r="V13" s="358" t="s">
        <v>548</v>
      </c>
      <c r="W13" s="300">
        <f t="shared" si="0"/>
        <v>5.5555555591126904E-3</v>
      </c>
      <c r="X13" s="356">
        <v>44805</v>
      </c>
      <c r="Y13" s="357">
        <v>0.44513888888888892</v>
      </c>
      <c r="Z13" s="358" t="s">
        <v>548</v>
      </c>
      <c r="AA13" s="15">
        <f t="shared" si="1"/>
        <v>1.9604166666686069</v>
      </c>
      <c r="AB13" s="356">
        <v>44807</v>
      </c>
      <c r="AC13" s="357">
        <v>0.8041666666666667</v>
      </c>
      <c r="AD13" s="358" t="s">
        <v>548</v>
      </c>
      <c r="AE13" s="15">
        <f t="shared" si="2"/>
        <v>2.359027777776646</v>
      </c>
      <c r="AF13" s="219"/>
      <c r="AG13" s="215"/>
      <c r="AH13" s="218"/>
      <c r="AI13" s="11"/>
      <c r="AJ13" s="15">
        <f t="shared" si="3"/>
        <v>-44803.484722222223</v>
      </c>
      <c r="AK13" s="218"/>
      <c r="AL13" s="218"/>
      <c r="AM13" s="218"/>
      <c r="AN13" s="15">
        <f t="shared" si="4"/>
        <v>-44803.484722222223</v>
      </c>
      <c r="AO13" s="356">
        <v>44811</v>
      </c>
      <c r="AP13" s="357">
        <v>0.8618055555555556</v>
      </c>
      <c r="AQ13" s="18">
        <f t="shared" si="5"/>
        <v>8.3770833333328483</v>
      </c>
      <c r="AR13" s="356">
        <v>44811</v>
      </c>
      <c r="AS13" s="357">
        <v>0.8618055555555556</v>
      </c>
      <c r="AT13" s="358" t="s">
        <v>548</v>
      </c>
      <c r="AU13" s="19">
        <f t="shared" si="6"/>
        <v>8.3770833333328483</v>
      </c>
      <c r="AV13" s="20"/>
      <c r="AW13" s="20"/>
      <c r="AX13" s="20" t="s">
        <v>148</v>
      </c>
      <c r="AY13" s="20" t="s">
        <v>156</v>
      </c>
      <c r="AZ13" s="367" t="s">
        <v>218</v>
      </c>
      <c r="BA13" s="380" t="s">
        <v>462</v>
      </c>
      <c r="BB13" s="269" t="s">
        <v>1176</v>
      </c>
      <c r="BC13" s="263" t="s">
        <v>1177</v>
      </c>
      <c r="BD13" s="24"/>
      <c r="BE13" s="23" t="s">
        <v>74</v>
      </c>
      <c r="BF13" s="23"/>
      <c r="BJ13" s="103"/>
      <c r="BK13"/>
      <c r="BR13" s="25"/>
      <c r="BS13" s="25"/>
      <c r="BT13" s="25"/>
      <c r="CC13" s="25"/>
      <c r="CD13" s="25"/>
      <c r="CE13" s="25"/>
      <c r="CF13" s="36" t="s">
        <v>567</v>
      </c>
      <c r="CG13" s="37">
        <v>1</v>
      </c>
      <c r="CH13" s="38">
        <f>CG13/CG15</f>
        <v>0.16666666666666666</v>
      </c>
      <c r="CI13" s="39"/>
      <c r="CJ13" s="39"/>
      <c r="CK13" s="39"/>
      <c r="CL13" s="39">
        <v>1</v>
      </c>
      <c r="CM13" s="40">
        <f>CG13</f>
        <v>1</v>
      </c>
      <c r="CN13"/>
      <c r="CO13" s="25"/>
      <c r="CP13" s="25"/>
      <c r="CY13"/>
    </row>
    <row r="14" spans="1:106" ht="15" customHeight="1" x14ac:dyDescent="0.25">
      <c r="A14" s="442"/>
      <c r="B14" s="10">
        <v>12</v>
      </c>
      <c r="C14" s="5">
        <v>37</v>
      </c>
      <c r="D14" s="224">
        <v>30049056</v>
      </c>
      <c r="E14" s="224" t="s">
        <v>517</v>
      </c>
      <c r="F14" s="224" t="s">
        <v>521</v>
      </c>
      <c r="G14" s="224" t="s">
        <v>524</v>
      </c>
      <c r="H14" s="224" t="s">
        <v>540</v>
      </c>
      <c r="I14" s="355">
        <v>44803.567361111112</v>
      </c>
      <c r="J14" s="224" t="s">
        <v>548</v>
      </c>
      <c r="K14" s="152" t="s">
        <v>39</v>
      </c>
      <c r="L14" s="356">
        <v>44803</v>
      </c>
      <c r="M14" s="357">
        <v>0.52638888888888891</v>
      </c>
      <c r="N14" s="358" t="s">
        <v>548</v>
      </c>
      <c r="O14" s="356">
        <v>44803</v>
      </c>
      <c r="P14" s="357">
        <v>0.56736111111111109</v>
      </c>
      <c r="Q14" s="2">
        <v>44804</v>
      </c>
      <c r="R14" s="3">
        <v>0.53194444444444444</v>
      </c>
      <c r="S14" s="358" t="s">
        <v>548</v>
      </c>
      <c r="T14" s="356">
        <v>44804</v>
      </c>
      <c r="U14" s="357">
        <v>0.53194444444444444</v>
      </c>
      <c r="V14" s="358" t="s">
        <v>548</v>
      </c>
      <c r="W14" s="300">
        <f t="shared" si="0"/>
        <v>0.96458333333430346</v>
      </c>
      <c r="X14" s="356"/>
      <c r="Y14" s="357"/>
      <c r="Z14" s="11"/>
      <c r="AA14" s="15">
        <f t="shared" si="1"/>
        <v>-44804.531944444447</v>
      </c>
      <c r="AB14" s="356"/>
      <c r="AC14" s="357"/>
      <c r="AD14" s="11"/>
      <c r="AE14" s="15">
        <f t="shared" si="2"/>
        <v>0</v>
      </c>
      <c r="AF14" s="219"/>
      <c r="AG14" s="215"/>
      <c r="AH14" s="218"/>
      <c r="AI14" s="11"/>
      <c r="AJ14" s="15">
        <f t="shared" si="3"/>
        <v>-44804.531944444447</v>
      </c>
      <c r="AK14" s="219"/>
      <c r="AL14" s="215"/>
      <c r="AM14" s="218"/>
      <c r="AN14" s="15">
        <f t="shared" si="4"/>
        <v>-44804.531944444447</v>
      </c>
      <c r="AO14" s="356">
        <v>44805</v>
      </c>
      <c r="AP14" s="357">
        <v>0.44305555555555554</v>
      </c>
      <c r="AQ14" s="18">
        <f t="shared" si="5"/>
        <v>0.91111111111240461</v>
      </c>
      <c r="AR14" s="356">
        <v>44805</v>
      </c>
      <c r="AS14" s="357">
        <v>0.44305555555555554</v>
      </c>
      <c r="AT14" s="358" t="s">
        <v>548</v>
      </c>
      <c r="AU14" s="19">
        <f t="shared" si="6"/>
        <v>0.91111111111240461</v>
      </c>
      <c r="AV14" s="20"/>
      <c r="AW14" s="20" t="s">
        <v>1214</v>
      </c>
      <c r="AX14" s="20" t="s">
        <v>148</v>
      </c>
      <c r="AY14" s="20" t="s">
        <v>150</v>
      </c>
      <c r="AZ14" s="367" t="s">
        <v>1111</v>
      </c>
      <c r="BA14" s="381" t="s">
        <v>396</v>
      </c>
      <c r="BB14" s="269" t="s">
        <v>1178</v>
      </c>
      <c r="BC14" s="382" t="s">
        <v>1179</v>
      </c>
      <c r="BD14" s="24"/>
      <c r="BE14" s="23" t="s">
        <v>74</v>
      </c>
      <c r="BF14" s="23"/>
      <c r="BJ14" s="103"/>
      <c r="BK14"/>
      <c r="BR14" s="25"/>
      <c r="BS14" s="25"/>
      <c r="BT14" s="25"/>
      <c r="BU14" s="45" t="s">
        <v>72</v>
      </c>
      <c r="BV14" s="35">
        <v>2</v>
      </c>
      <c r="BW14" s="46">
        <f>BV14/13</f>
        <v>0.15384615384615385</v>
      </c>
      <c r="BX14" s="47"/>
      <c r="BY14" s="48"/>
      <c r="BZ14" s="48"/>
      <c r="CA14" s="48"/>
      <c r="CB14" s="48"/>
      <c r="CC14" s="25"/>
      <c r="CD14" s="25"/>
      <c r="CE14" s="25"/>
      <c r="CF14" s="36" t="s">
        <v>548</v>
      </c>
      <c r="CG14" s="37">
        <v>5</v>
      </c>
      <c r="CH14" s="38">
        <f>CG14/CG15</f>
        <v>0.83333333333333337</v>
      </c>
      <c r="CI14" s="39">
        <v>1</v>
      </c>
      <c r="CJ14" s="39"/>
      <c r="CK14" s="39">
        <v>1</v>
      </c>
      <c r="CL14" s="39">
        <v>3</v>
      </c>
      <c r="CM14" s="40">
        <f>CG14</f>
        <v>5</v>
      </c>
      <c r="CN14"/>
      <c r="CO14" s="25"/>
      <c r="CP14" s="25"/>
      <c r="CQ14" s="45" t="s">
        <v>79</v>
      </c>
      <c r="CR14" s="35">
        <v>2</v>
      </c>
      <c r="CS14" s="46">
        <f>CR14/13</f>
        <v>0.15384615384615385</v>
      </c>
      <c r="CT14" s="47"/>
      <c r="CU14" s="48"/>
      <c r="CV14" s="48"/>
      <c r="CW14" s="48"/>
      <c r="CX14" s="48"/>
      <c r="CY14"/>
      <c r="CZ14"/>
      <c r="DA14"/>
    </row>
    <row r="15" spans="1:106" ht="15" customHeight="1" x14ac:dyDescent="0.25">
      <c r="A15" s="443"/>
      <c r="B15" s="26">
        <v>13</v>
      </c>
      <c r="C15" s="9">
        <v>43</v>
      </c>
      <c r="D15" s="224">
        <v>30046059</v>
      </c>
      <c r="E15" s="224" t="s">
        <v>519</v>
      </c>
      <c r="F15" s="224" t="s">
        <v>521</v>
      </c>
      <c r="G15" s="224" t="s">
        <v>524</v>
      </c>
      <c r="H15" s="224" t="s">
        <v>59</v>
      </c>
      <c r="I15" s="355">
        <v>44804.550694444442</v>
      </c>
      <c r="J15" s="224" t="s">
        <v>548</v>
      </c>
      <c r="K15" s="152" t="s">
        <v>126</v>
      </c>
      <c r="L15" s="356">
        <v>44804</v>
      </c>
      <c r="M15" s="357">
        <v>0.54375000000000007</v>
      </c>
      <c r="N15" s="358" t="s">
        <v>548</v>
      </c>
      <c r="O15" s="356">
        <v>44804</v>
      </c>
      <c r="P15" s="357">
        <v>0.55069444444444449</v>
      </c>
      <c r="Q15" s="2"/>
      <c r="R15" s="3"/>
      <c r="S15" s="11"/>
      <c r="T15" s="356">
        <v>44805</v>
      </c>
      <c r="U15" s="357">
        <v>0.54652777777777783</v>
      </c>
      <c r="V15" s="358" t="s">
        <v>548</v>
      </c>
      <c r="W15" s="300">
        <f t="shared" si="0"/>
        <v>0.99583333333430346</v>
      </c>
      <c r="X15" s="356">
        <v>44807</v>
      </c>
      <c r="Y15" s="357">
        <v>0.79791666666666661</v>
      </c>
      <c r="Z15" s="358" t="s">
        <v>548</v>
      </c>
      <c r="AA15" s="15">
        <f t="shared" si="1"/>
        <v>2.2513888888934162</v>
      </c>
      <c r="AB15" s="356"/>
      <c r="AC15" s="357"/>
      <c r="AD15" s="11"/>
      <c r="AE15" s="15">
        <f t="shared" si="2"/>
        <v>-44807.79791666667</v>
      </c>
      <c r="AF15" s="219"/>
      <c r="AG15" s="215"/>
      <c r="AH15" s="218"/>
      <c r="AI15" s="11"/>
      <c r="AJ15" s="15">
        <f t="shared" si="3"/>
        <v>-44805.546527777777</v>
      </c>
      <c r="AK15" s="219"/>
      <c r="AL15" s="215"/>
      <c r="AM15" s="218"/>
      <c r="AN15" s="15">
        <f t="shared" si="4"/>
        <v>-44805.546527777777</v>
      </c>
      <c r="AO15" s="356">
        <v>44811</v>
      </c>
      <c r="AP15" s="357">
        <v>0.64236111111111105</v>
      </c>
      <c r="AQ15" s="18">
        <f t="shared" si="5"/>
        <v>6.0958333333328483</v>
      </c>
      <c r="AR15" s="356">
        <v>44811</v>
      </c>
      <c r="AS15" s="357">
        <v>0.64236111111111105</v>
      </c>
      <c r="AT15" s="358" t="s">
        <v>548</v>
      </c>
      <c r="AU15" s="19">
        <f t="shared" si="6"/>
        <v>6.0958333333328483</v>
      </c>
      <c r="AV15" s="20">
        <v>13454</v>
      </c>
      <c r="AW15" s="20" t="s">
        <v>1215</v>
      </c>
      <c r="AX15" s="20" t="s">
        <v>132</v>
      </c>
      <c r="AY15" s="20" t="s">
        <v>134</v>
      </c>
      <c r="AZ15" s="367" t="s">
        <v>164</v>
      </c>
      <c r="BA15" s="381" t="s">
        <v>232</v>
      </c>
      <c r="BB15" s="269" t="s">
        <v>1180</v>
      </c>
      <c r="BC15" s="263" t="s">
        <v>1181</v>
      </c>
      <c r="BD15" s="24"/>
      <c r="BE15" s="23" t="s">
        <v>74</v>
      </c>
      <c r="BF15" s="23"/>
      <c r="BR15" s="25"/>
      <c r="BS15" s="25"/>
      <c r="BT15" s="25"/>
      <c r="BU15" s="49"/>
      <c r="BV15" s="49"/>
      <c r="BW15" s="49"/>
      <c r="BX15" s="49"/>
      <c r="BY15" s="48"/>
      <c r="BZ15" s="48"/>
      <c r="CA15" s="48"/>
      <c r="CB15" s="48"/>
      <c r="CC15" s="25"/>
      <c r="CD15" s="25"/>
      <c r="CE15" s="25"/>
      <c r="CF15" s="41" t="s">
        <v>67</v>
      </c>
      <c r="CG15" s="42">
        <f>SUBTOTAL(9,CG13:CG14)</f>
        <v>6</v>
      </c>
      <c r="CH15" s="43">
        <f>CH13+CH14</f>
        <v>1</v>
      </c>
      <c r="CI15" s="126">
        <f>SUBTOTAL(9,CI13:CI14)</f>
        <v>1</v>
      </c>
      <c r="CJ15" s="126">
        <f>SUBTOTAL(9,CJ13:CJ14)</f>
        <v>0</v>
      </c>
      <c r="CK15" s="126">
        <f>SUBTOTAL(9,CK13:CK14)</f>
        <v>1</v>
      </c>
      <c r="CL15" s="126">
        <f>SUBTOTAL(9,CL13:CL14)</f>
        <v>4</v>
      </c>
      <c r="CM15" s="42">
        <f>SUM(CI15:CL15)</f>
        <v>6</v>
      </c>
      <c r="CN15"/>
      <c r="CO15" s="25"/>
      <c r="CP15" s="25"/>
      <c r="CQ15" s="49"/>
      <c r="CR15" s="49"/>
      <c r="CS15" s="49"/>
      <c r="CT15" s="49"/>
      <c r="CU15" s="48"/>
      <c r="CV15" s="48"/>
      <c r="CW15" s="48"/>
      <c r="CX15" s="48"/>
      <c r="CY15"/>
    </row>
    <row r="16" spans="1:106" ht="15" customHeight="1" thickBot="1" x14ac:dyDescent="0.3">
      <c r="A16" s="66"/>
      <c r="B16" s="185"/>
      <c r="C16" s="186"/>
      <c r="D16" s="185"/>
      <c r="E16" s="185"/>
      <c r="F16" s="185"/>
      <c r="G16" s="185"/>
      <c r="H16" s="185"/>
      <c r="I16" s="228"/>
      <c r="J16" s="185"/>
      <c r="K16" s="187"/>
      <c r="L16" s="187"/>
      <c r="M16" s="185"/>
      <c r="N16" s="185"/>
      <c r="O16" s="185"/>
      <c r="P16" s="185"/>
      <c r="Q16" s="185"/>
      <c r="R16" s="185"/>
      <c r="S16" s="185"/>
      <c r="T16" s="185"/>
      <c r="U16" s="185"/>
      <c r="V16" s="185"/>
      <c r="W16" s="301"/>
      <c r="X16" s="185"/>
      <c r="Y16" s="208"/>
      <c r="Z16" s="185"/>
      <c r="AA16" s="185"/>
      <c r="AB16" s="185"/>
      <c r="AC16" s="208"/>
      <c r="AD16" s="185"/>
      <c r="AE16" s="185"/>
      <c r="AF16" s="185"/>
      <c r="AG16" s="185"/>
      <c r="AH16" s="185"/>
      <c r="AI16" s="185"/>
      <c r="AJ16" s="185"/>
      <c r="AK16" s="185"/>
      <c r="AL16" s="185"/>
      <c r="AM16" s="185"/>
      <c r="AN16" s="185"/>
      <c r="AO16" s="185"/>
      <c r="AP16" s="185"/>
      <c r="AQ16" s="185"/>
      <c r="AR16"/>
      <c r="AS16"/>
      <c r="AT16"/>
      <c r="AU16"/>
      <c r="AV16" s="185"/>
      <c r="AW16" s="185"/>
      <c r="AX16" s="185"/>
      <c r="AY16" s="185"/>
      <c r="AZ16" s="185"/>
      <c r="BA16" s="185"/>
      <c r="BB16" s="271"/>
      <c r="BC16" s="265"/>
      <c r="BD16" s="185"/>
      <c r="BE16" s="185"/>
      <c r="BF16" s="185"/>
      <c r="BR16" s="25"/>
      <c r="BS16" s="25"/>
      <c r="BT16" s="25"/>
      <c r="BU16" s="50" t="s">
        <v>39</v>
      </c>
      <c r="BV16" s="32" t="s">
        <v>41</v>
      </c>
      <c r="BW16" s="33" t="s">
        <v>63</v>
      </c>
      <c r="BX16" s="34" t="s">
        <v>52</v>
      </c>
      <c r="BY16" s="48"/>
      <c r="BZ16" s="48"/>
      <c r="CA16" s="48"/>
      <c r="CB16" s="48"/>
      <c r="CC16" s="25"/>
      <c r="CD16" s="25"/>
      <c r="CE16" s="25"/>
      <c r="CN16"/>
      <c r="CO16" s="25"/>
      <c r="CP16" s="25"/>
      <c r="CQ16" s="50" t="s">
        <v>39</v>
      </c>
      <c r="CR16" s="32" t="s">
        <v>41</v>
      </c>
      <c r="CS16" s="33" t="s">
        <v>63</v>
      </c>
      <c r="CT16" s="34" t="s">
        <v>52</v>
      </c>
      <c r="CU16" s="48"/>
      <c r="CV16" s="48"/>
      <c r="CW16" s="48"/>
      <c r="CX16" s="48"/>
      <c r="CY16"/>
      <c r="CZ16"/>
      <c r="DA16"/>
      <c r="DB16"/>
    </row>
    <row r="17" spans="1:106" ht="15" customHeight="1" thickBot="1" x14ac:dyDescent="0.3">
      <c r="A17" s="185"/>
      <c r="B17" s="185"/>
      <c r="C17" s="67"/>
      <c r="D17" s="67"/>
      <c r="E17" s="185"/>
      <c r="F17" s="185"/>
      <c r="G17" s="185"/>
      <c r="H17" s="67"/>
      <c r="I17" s="228"/>
      <c r="J17" s="185"/>
      <c r="K17" s="67"/>
      <c r="L17" s="250" t="s">
        <v>64</v>
      </c>
      <c r="M17" s="68" t="s">
        <v>65</v>
      </c>
      <c r="N17" s="69" t="s">
        <v>66</v>
      </c>
      <c r="O17" s="70" t="s">
        <v>39</v>
      </c>
      <c r="P17" s="71" t="s">
        <v>41</v>
      </c>
      <c r="Q17" s="72" t="s">
        <v>63</v>
      </c>
      <c r="R17" s="73" t="s">
        <v>52</v>
      </c>
      <c r="S17" s="74" t="s">
        <v>67</v>
      </c>
      <c r="T17" s="47"/>
      <c r="U17" s="408" t="s">
        <v>83</v>
      </c>
      <c r="V17" s="409"/>
      <c r="W17" s="302" t="s">
        <v>84</v>
      </c>
      <c r="X17" s="75" t="s">
        <v>85</v>
      </c>
      <c r="Y17" s="260" t="s">
        <v>84</v>
      </c>
      <c r="Z17" s="76" t="s">
        <v>67</v>
      </c>
      <c r="AA17" s="25"/>
      <c r="AB17" s="25"/>
      <c r="AC17" s="257"/>
      <c r="AD17" s="25"/>
      <c r="AE17" s="25"/>
      <c r="AF17" s="240" t="s">
        <v>86</v>
      </c>
      <c r="AG17" s="243" t="s">
        <v>87</v>
      </c>
      <c r="AH17" s="244" t="s">
        <v>88</v>
      </c>
      <c r="AI17" s="244" t="s">
        <v>89</v>
      </c>
      <c r="AJ17" s="245" t="s">
        <v>90</v>
      </c>
      <c r="AK17" s="25"/>
      <c r="AL17" s="25"/>
      <c r="AM17" s="25"/>
      <c r="AN17" s="25"/>
      <c r="AO17" s="391" t="s">
        <v>77</v>
      </c>
      <c r="AP17" s="392"/>
      <c r="AQ17" s="247" t="s">
        <v>91</v>
      </c>
      <c r="AR17"/>
      <c r="AS17"/>
      <c r="AT17"/>
      <c r="AU17"/>
      <c r="AV17" s="25"/>
      <c r="AW17" s="25"/>
      <c r="AX17" s="25"/>
      <c r="AY17" s="25"/>
      <c r="AZ17" s="25"/>
      <c r="BA17" s="25"/>
      <c r="BB17" s="272"/>
      <c r="BC17" s="266"/>
      <c r="BD17" s="139" t="s">
        <v>117</v>
      </c>
      <c r="BE17" s="139">
        <f>B27</f>
        <v>13</v>
      </c>
      <c r="BF17" s="25"/>
      <c r="BR17" s="25"/>
      <c r="BS17" s="25"/>
      <c r="BT17" s="25"/>
      <c r="BU17" s="51">
        <f>BX12</f>
        <v>0</v>
      </c>
      <c r="BV17" s="44">
        <f>BY12</f>
        <v>0</v>
      </c>
      <c r="BW17" s="44">
        <f>BZ12</f>
        <v>0</v>
      </c>
      <c r="BX17" s="44">
        <f>CA12</f>
        <v>2</v>
      </c>
      <c r="BY17" s="48"/>
      <c r="BZ17" s="48"/>
      <c r="CA17" s="48"/>
      <c r="CB17" s="48"/>
      <c r="CC17" s="25"/>
      <c r="CD17" s="25"/>
      <c r="CE17" s="25"/>
      <c r="CK17"/>
      <c r="CL17"/>
      <c r="CM17"/>
      <c r="CN17"/>
      <c r="CO17" s="25"/>
      <c r="CP17" s="25"/>
      <c r="CQ17" s="51">
        <f>CT11</f>
        <v>0</v>
      </c>
      <c r="CR17" s="44">
        <f>CU11</f>
        <v>0</v>
      </c>
      <c r="CS17" s="44">
        <f>CV11</f>
        <v>1</v>
      </c>
      <c r="CT17" s="44">
        <f>CW11</f>
        <v>1</v>
      </c>
      <c r="CU17" s="48"/>
      <c r="CV17" s="48"/>
      <c r="CW17" s="48"/>
      <c r="CX17" s="48"/>
      <c r="CY17"/>
      <c r="CZ17"/>
      <c r="DA17"/>
      <c r="DB17"/>
    </row>
    <row r="18" spans="1:106" ht="15" customHeight="1" x14ac:dyDescent="0.25">
      <c r="A18" s="188" t="s">
        <v>92</v>
      </c>
      <c r="B18" s="189">
        <v>0</v>
      </c>
      <c r="C18" s="67"/>
      <c r="D18" s="67"/>
      <c r="E18" s="77" t="s">
        <v>72</v>
      </c>
      <c r="F18" s="78">
        <v>2</v>
      </c>
      <c r="G18" s="190">
        <f>F18/F22</f>
        <v>0.15384615384615385</v>
      </c>
      <c r="H18" s="67"/>
      <c r="I18" s="391" t="s">
        <v>77</v>
      </c>
      <c r="J18" s="392"/>
      <c r="K18" s="67"/>
      <c r="L18" s="251" t="s">
        <v>567</v>
      </c>
      <c r="M18" s="393">
        <v>2</v>
      </c>
      <c r="N18" s="395">
        <f>M18/M22</f>
        <v>0.15384615384615385</v>
      </c>
      <c r="O18" s="191">
        <v>0</v>
      </c>
      <c r="P18" s="191">
        <v>0</v>
      </c>
      <c r="Q18" s="191">
        <v>1</v>
      </c>
      <c r="R18" s="191">
        <v>1</v>
      </c>
      <c r="S18" s="79">
        <f>O19+P19+Q19+R19</f>
        <v>1</v>
      </c>
      <c r="T18" s="47"/>
      <c r="U18" s="80" t="s">
        <v>549</v>
      </c>
      <c r="V18" s="191">
        <v>1</v>
      </c>
      <c r="W18" s="192">
        <f>V18/V20</f>
        <v>0.16666666666666666</v>
      </c>
      <c r="X18" s="191">
        <v>0</v>
      </c>
      <c r="Y18" s="192">
        <f>X18/X20</f>
        <v>0</v>
      </c>
      <c r="Z18" s="193">
        <f>X18+V18</f>
        <v>1</v>
      </c>
      <c r="AA18" s="25"/>
      <c r="AB18" s="25"/>
      <c r="AC18" s="257"/>
      <c r="AD18" s="25"/>
      <c r="AE18" s="25"/>
      <c r="AF18" s="397">
        <v>0</v>
      </c>
      <c r="AG18" s="241"/>
      <c r="AH18" s="241"/>
      <c r="AI18" s="241"/>
      <c r="AJ18" s="242" t="s">
        <v>549</v>
      </c>
      <c r="AK18" s="25"/>
      <c r="AL18" s="25"/>
      <c r="AM18" s="25"/>
      <c r="AN18" s="25"/>
      <c r="AO18" s="230" t="s">
        <v>540</v>
      </c>
      <c r="AP18" s="383">
        <v>2</v>
      </c>
      <c r="AQ18" s="248">
        <f>AVERAGE(AR18:AS18)</f>
        <v>3</v>
      </c>
      <c r="AR18" s="82">
        <v>5</v>
      </c>
      <c r="AS18" s="82">
        <v>1</v>
      </c>
      <c r="AT18" s="55"/>
      <c r="AU18" s="55"/>
      <c r="AV18" s="55"/>
      <c r="AW18" s="55"/>
      <c r="AX18" s="55"/>
      <c r="AY18" s="55"/>
      <c r="AZ18" s="55"/>
      <c r="BA18" s="55"/>
      <c r="BB18" s="55"/>
      <c r="BC18" s="266"/>
      <c r="BD18" s="131" t="s">
        <v>111</v>
      </c>
      <c r="BE18" s="129"/>
      <c r="BF18" s="25"/>
      <c r="BJ18" s="28" t="s">
        <v>64</v>
      </c>
      <c r="BK18" s="29" t="s">
        <v>65</v>
      </c>
      <c r="BL18" s="30" t="s">
        <v>66</v>
      </c>
      <c r="BM18" s="31" t="s">
        <v>39</v>
      </c>
      <c r="BN18" s="32" t="s">
        <v>41</v>
      </c>
      <c r="BO18" s="33" t="s">
        <v>63</v>
      </c>
      <c r="BP18" s="34" t="s">
        <v>52</v>
      </c>
      <c r="BQ18" s="35" t="s">
        <v>67</v>
      </c>
      <c r="BR18" s="25"/>
      <c r="BS18" s="25"/>
      <c r="BT18" s="25"/>
      <c r="BU18" s="52">
        <f>BU17/BV14</f>
        <v>0</v>
      </c>
      <c r="BV18" s="52">
        <f>BV17/BV14</f>
        <v>0</v>
      </c>
      <c r="BW18" s="52">
        <f>BW17/BV14</f>
        <v>0</v>
      </c>
      <c r="BX18" s="52">
        <f>BX17/BV14</f>
        <v>1</v>
      </c>
      <c r="BY18" s="48"/>
      <c r="BZ18" s="48"/>
      <c r="CA18" s="48"/>
      <c r="CB18" s="48"/>
      <c r="CD18" s="25"/>
      <c r="CE18" s="25"/>
      <c r="CF18" s="45" t="s">
        <v>74</v>
      </c>
      <c r="CG18" s="35">
        <v>6</v>
      </c>
      <c r="CH18" s="46">
        <f>CG18/13</f>
        <v>0.46153846153846156</v>
      </c>
      <c r="CI18" s="47"/>
      <c r="CJ18" s="48"/>
      <c r="CK18"/>
      <c r="CL18"/>
      <c r="CM18"/>
      <c r="CN18"/>
      <c r="CO18" s="25"/>
      <c r="CP18" s="25"/>
      <c r="CQ18" s="52">
        <f>CQ17/CR14</f>
        <v>0</v>
      </c>
      <c r="CR18" s="52">
        <f>CR17/CR14</f>
        <v>0</v>
      </c>
      <c r="CS18" s="52">
        <f>CS17/CR14</f>
        <v>0.5</v>
      </c>
      <c r="CT18" s="52">
        <f>CT17/CR14</f>
        <v>0.5</v>
      </c>
      <c r="CU18" s="48"/>
      <c r="CV18" s="48"/>
      <c r="CW18" s="48"/>
      <c r="CX18" s="48"/>
      <c r="CY18"/>
      <c r="CZ18"/>
      <c r="DA18"/>
      <c r="DB18"/>
    </row>
    <row r="19" spans="1:106" ht="17.25" customHeight="1" thickBot="1" x14ac:dyDescent="0.3">
      <c r="A19" s="194" t="s">
        <v>93</v>
      </c>
      <c r="B19" s="195">
        <v>0</v>
      </c>
      <c r="C19" s="67"/>
      <c r="D19" s="67"/>
      <c r="E19" s="83" t="s">
        <v>71</v>
      </c>
      <c r="F19" s="84">
        <v>3</v>
      </c>
      <c r="G19" s="196">
        <f>F19/F22</f>
        <v>0.23076923076923078</v>
      </c>
      <c r="H19" s="67"/>
      <c r="I19" s="384" t="s">
        <v>540</v>
      </c>
      <c r="J19" s="383">
        <v>2</v>
      </c>
      <c r="K19" s="67"/>
      <c r="L19" s="252" t="s">
        <v>84</v>
      </c>
      <c r="M19" s="394"/>
      <c r="N19" s="396"/>
      <c r="O19" s="192">
        <f>O18/M18</f>
        <v>0</v>
      </c>
      <c r="P19" s="192">
        <f>P18/M18</f>
        <v>0</v>
      </c>
      <c r="Q19" s="192">
        <f>Q18/M18</f>
        <v>0.5</v>
      </c>
      <c r="R19" s="192">
        <f>R18/M18</f>
        <v>0.5</v>
      </c>
      <c r="S19" s="85"/>
      <c r="T19" s="47"/>
      <c r="U19" s="80" t="s">
        <v>568</v>
      </c>
      <c r="V19" s="191">
        <v>5</v>
      </c>
      <c r="W19" s="192">
        <f>V19/V20</f>
        <v>0.83333333333333337</v>
      </c>
      <c r="X19" s="191">
        <v>6</v>
      </c>
      <c r="Y19" s="192">
        <f>X19/X20</f>
        <v>1</v>
      </c>
      <c r="Z19" s="193">
        <f>V19+X19</f>
        <v>11</v>
      </c>
      <c r="AA19" s="25"/>
      <c r="AB19" s="25"/>
      <c r="AC19" s="257"/>
      <c r="AD19" s="25"/>
      <c r="AE19" s="25"/>
      <c r="AF19" s="398"/>
      <c r="AG19" s="199"/>
      <c r="AH19" s="199"/>
      <c r="AI19" s="199"/>
      <c r="AJ19" s="88" t="s">
        <v>548</v>
      </c>
      <c r="AK19" s="25"/>
      <c r="AL19" s="25"/>
      <c r="AM19" s="25"/>
      <c r="AN19" s="25"/>
      <c r="AO19" s="230" t="s">
        <v>59</v>
      </c>
      <c r="AP19" s="383">
        <v>2</v>
      </c>
      <c r="AQ19" s="248">
        <f t="shared" ref="AQ19:AQ25" si="8">AVERAGE(AR19:AS19)</f>
        <v>7.5</v>
      </c>
      <c r="AR19" s="82">
        <v>9</v>
      </c>
      <c r="AS19" s="82">
        <v>6</v>
      </c>
      <c r="AT19" s="55"/>
      <c r="AU19" s="55"/>
      <c r="AV19" s="55"/>
      <c r="AW19" s="55"/>
      <c r="AX19" s="55"/>
      <c r="AY19" s="55"/>
      <c r="AZ19" s="55"/>
      <c r="BA19" s="55"/>
      <c r="BB19" s="55"/>
      <c r="BC19" s="266"/>
      <c r="BD19" s="131" t="s">
        <v>112</v>
      </c>
      <c r="BE19" s="129"/>
      <c r="BF19" s="25"/>
      <c r="BJ19" s="36" t="s">
        <v>569</v>
      </c>
      <c r="BK19" s="37">
        <v>0</v>
      </c>
      <c r="BL19" s="125">
        <f>BK19/BK21</f>
        <v>0</v>
      </c>
      <c r="BM19" s="39"/>
      <c r="BN19" s="39"/>
      <c r="BO19" s="39"/>
      <c r="BP19" s="39"/>
      <c r="BQ19" s="40">
        <f t="shared" ref="BQ19:BQ20" si="9">BK19</f>
        <v>0</v>
      </c>
      <c r="BR19" s="25"/>
      <c r="BS19" s="25"/>
      <c r="BT19" s="25"/>
      <c r="BU19" s="47"/>
      <c r="BV19" s="47"/>
      <c r="BW19" s="47"/>
      <c r="BX19" s="47"/>
      <c r="BY19" s="53"/>
      <c r="BZ19" s="48"/>
      <c r="CA19" s="48"/>
      <c r="CB19" s="48"/>
      <c r="CC19" s="25"/>
      <c r="CD19" s="25"/>
      <c r="CE19" s="25"/>
      <c r="CF19" s="49"/>
      <c r="CG19" s="49"/>
      <c r="CH19" s="49"/>
      <c r="CI19" s="49"/>
      <c r="CJ19" s="48"/>
      <c r="CK19"/>
      <c r="CL19"/>
      <c r="CM19"/>
      <c r="CO19" s="25"/>
      <c r="CP19" s="25"/>
      <c r="CQ19" s="61"/>
      <c r="CR19" s="61"/>
      <c r="CS19" s="61"/>
      <c r="CT19" s="61"/>
      <c r="CU19" s="48"/>
      <c r="CV19" s="48"/>
      <c r="CW19" s="48"/>
      <c r="CX19" s="48"/>
      <c r="CY19"/>
      <c r="CZ19"/>
      <c r="DA19"/>
      <c r="DB19"/>
    </row>
    <row r="20" spans="1:106" ht="15" customHeight="1" thickBot="1" x14ac:dyDescent="0.3">
      <c r="A20" s="194" t="s">
        <v>94</v>
      </c>
      <c r="B20" s="195">
        <v>0</v>
      </c>
      <c r="C20" s="198"/>
      <c r="D20" s="67"/>
      <c r="E20" s="87" t="s">
        <v>95</v>
      </c>
      <c r="F20" s="84">
        <v>6</v>
      </c>
      <c r="G20" s="196">
        <f>F20/F22</f>
        <v>0.46153846153846156</v>
      </c>
      <c r="H20" s="67"/>
      <c r="I20" s="384" t="s">
        <v>59</v>
      </c>
      <c r="J20" s="383">
        <v>2</v>
      </c>
      <c r="K20" s="67"/>
      <c r="L20" s="251" t="s">
        <v>568</v>
      </c>
      <c r="M20" s="393">
        <v>11</v>
      </c>
      <c r="N20" s="395">
        <f>M20/M22</f>
        <v>0.84615384615384615</v>
      </c>
      <c r="O20" s="191">
        <v>1</v>
      </c>
      <c r="P20" s="191">
        <v>1</v>
      </c>
      <c r="Q20" s="191">
        <v>1</v>
      </c>
      <c r="R20" s="191">
        <v>8</v>
      </c>
      <c r="S20" s="79">
        <f>O21+P21+Q21+R21</f>
        <v>1</v>
      </c>
      <c r="T20" s="47"/>
      <c r="U20" s="91" t="s">
        <v>67</v>
      </c>
      <c r="V20" s="200">
        <f>SUM(V18:V19)</f>
        <v>6</v>
      </c>
      <c r="W20" s="92">
        <f>W18+W19</f>
        <v>1</v>
      </c>
      <c r="X20" s="200">
        <f>X18+X19</f>
        <v>6</v>
      </c>
      <c r="Y20" s="93">
        <f>Y18+Y19</f>
        <v>1</v>
      </c>
      <c r="Z20" s="94">
        <f>Z18+Z19</f>
        <v>12</v>
      </c>
      <c r="AA20" s="25"/>
      <c r="AB20" s="25"/>
      <c r="AC20" s="257"/>
      <c r="AD20" s="25"/>
      <c r="AE20" s="25"/>
      <c r="AF20" s="239"/>
      <c r="AG20" s="185"/>
      <c r="AH20" s="185"/>
      <c r="AI20" s="185"/>
      <c r="AJ20" s="185"/>
      <c r="AK20" s="25"/>
      <c r="AL20" s="25"/>
      <c r="AM20" s="25"/>
      <c r="AN20" s="25"/>
      <c r="AO20" s="230" t="s">
        <v>538</v>
      </c>
      <c r="AP20" s="383">
        <v>1</v>
      </c>
      <c r="AQ20" s="248">
        <f>AVERAGE(AR20:AS20)</f>
        <v>8</v>
      </c>
      <c r="AR20" s="82">
        <v>8</v>
      </c>
      <c r="AS20" s="86"/>
      <c r="AT20" s="55"/>
      <c r="AU20" s="55"/>
      <c r="AV20" s="55"/>
      <c r="AW20" s="55"/>
      <c r="AX20" s="55"/>
      <c r="AY20" s="55"/>
      <c r="AZ20" s="55"/>
      <c r="BA20" s="55"/>
      <c r="BB20" s="55"/>
      <c r="BC20" s="266"/>
      <c r="BD20" s="132" t="s">
        <v>113</v>
      </c>
      <c r="BE20" s="129"/>
      <c r="BF20" s="25"/>
      <c r="BJ20" s="36" t="s">
        <v>548</v>
      </c>
      <c r="BK20" s="37">
        <v>3</v>
      </c>
      <c r="BL20" s="125">
        <f>BK20/BK21</f>
        <v>1</v>
      </c>
      <c r="BM20" s="39"/>
      <c r="BN20" s="39">
        <v>1</v>
      </c>
      <c r="BO20" s="39"/>
      <c r="BP20" s="39">
        <v>2</v>
      </c>
      <c r="BQ20" s="40">
        <f t="shared" si="9"/>
        <v>3</v>
      </c>
      <c r="BR20" s="25"/>
      <c r="BS20" s="25"/>
      <c r="BT20" s="25"/>
      <c r="BU20" s="54" t="s">
        <v>73</v>
      </c>
      <c r="BV20" s="35"/>
      <c r="BW20" s="46">
        <f>BV20/BV23</f>
        <v>0</v>
      </c>
      <c r="BX20" s="47"/>
      <c r="BY20" s="48"/>
      <c r="BZ20" s="48"/>
      <c r="CA20" s="48"/>
      <c r="CB20" s="48"/>
      <c r="CC20" s="25"/>
      <c r="CD20" s="25"/>
      <c r="CE20" s="25"/>
      <c r="CF20" s="50" t="s">
        <v>39</v>
      </c>
      <c r="CG20" s="32" t="s">
        <v>41</v>
      </c>
      <c r="CH20" s="33" t="s">
        <v>63</v>
      </c>
      <c r="CI20" s="34" t="s">
        <v>52</v>
      </c>
      <c r="CJ20" s="48"/>
      <c r="CK20"/>
      <c r="CL20"/>
      <c r="CM20"/>
      <c r="CO20" s="25"/>
      <c r="CP20" s="25"/>
      <c r="CQ20" s="47"/>
      <c r="CR20" s="47"/>
      <c r="CS20" s="47"/>
      <c r="CT20" s="47"/>
      <c r="CU20" s="53"/>
      <c r="CV20" s="48"/>
      <c r="CW20"/>
      <c r="CX20"/>
      <c r="CY20"/>
      <c r="CZ20"/>
      <c r="DA20"/>
      <c r="DB20"/>
    </row>
    <row r="21" spans="1:106" ht="15" customHeight="1" thickBot="1" x14ac:dyDescent="0.3">
      <c r="A21" s="194" t="s">
        <v>96</v>
      </c>
      <c r="B21" s="195">
        <v>1</v>
      </c>
      <c r="C21" s="67"/>
      <c r="D21" s="67"/>
      <c r="E21" s="90" t="s">
        <v>97</v>
      </c>
      <c r="F21" s="84">
        <v>2</v>
      </c>
      <c r="G21" s="196">
        <f>F21/F22</f>
        <v>0.15384615384615385</v>
      </c>
      <c r="H21" s="67"/>
      <c r="I21" s="384" t="s">
        <v>538</v>
      </c>
      <c r="J21" s="383">
        <v>1</v>
      </c>
      <c r="K21" s="67"/>
      <c r="L21" s="252" t="s">
        <v>84</v>
      </c>
      <c r="M21" s="394"/>
      <c r="N21" s="396"/>
      <c r="O21" s="192">
        <f>O20/M20</f>
        <v>9.0909090909090912E-2</v>
      </c>
      <c r="P21" s="192">
        <f>P20/M20</f>
        <v>9.0909090909090912E-2</v>
      </c>
      <c r="Q21" s="192">
        <f>Q20/M20</f>
        <v>9.0909090909090912E-2</v>
      </c>
      <c r="R21" s="192">
        <f>R20/M20</f>
        <v>0.72727272727272729</v>
      </c>
      <c r="S21" s="85"/>
      <c r="T21" s="47"/>
      <c r="U21"/>
      <c r="V21"/>
      <c r="W21" s="303"/>
      <c r="X21"/>
      <c r="Y21" s="258"/>
      <c r="Z21" s="98">
        <f>Y20+W20</f>
        <v>2</v>
      </c>
      <c r="AA21" s="25"/>
      <c r="AB21" s="25"/>
      <c r="AC21" s="257"/>
      <c r="AD21" s="25"/>
      <c r="AE21" s="25"/>
      <c r="AF21" s="185"/>
      <c r="AG21" s="185"/>
      <c r="AH21" s="185"/>
      <c r="AI21" s="185"/>
      <c r="AJ21" s="185"/>
      <c r="AK21" s="25"/>
      <c r="AL21" s="25"/>
      <c r="AM21" s="25"/>
      <c r="AN21" s="25"/>
      <c r="AO21" s="230" t="s">
        <v>989</v>
      </c>
      <c r="AP21" s="383">
        <v>1</v>
      </c>
      <c r="AQ21" s="248">
        <f t="shared" si="8"/>
        <v>12</v>
      </c>
      <c r="AR21" s="82">
        <v>12</v>
      </c>
      <c r="AS21" s="86"/>
      <c r="AT21" s="55"/>
      <c r="AU21" s="55"/>
      <c r="AV21" s="55"/>
      <c r="AW21" s="55"/>
      <c r="AX21" s="55"/>
      <c r="AY21" s="55"/>
      <c r="AZ21" s="55"/>
      <c r="BA21" s="55"/>
      <c r="BB21" s="55"/>
      <c r="BC21" s="103"/>
      <c r="BD21" s="132" t="s">
        <v>114</v>
      </c>
      <c r="BE21" s="129"/>
      <c r="BF21" s="25"/>
      <c r="BJ21" s="41" t="s">
        <v>67</v>
      </c>
      <c r="BK21" s="42">
        <f t="shared" ref="BK21:BQ21" si="10">SUBTOTAL(9,BK19:BK20)</f>
        <v>3</v>
      </c>
      <c r="BL21" s="43">
        <f t="shared" si="10"/>
        <v>1</v>
      </c>
      <c r="BM21" s="124">
        <f t="shared" si="10"/>
        <v>0</v>
      </c>
      <c r="BN21" s="124">
        <f t="shared" si="10"/>
        <v>1</v>
      </c>
      <c r="BO21" s="124">
        <f t="shared" si="10"/>
        <v>0</v>
      </c>
      <c r="BP21" s="124">
        <f t="shared" si="10"/>
        <v>2</v>
      </c>
      <c r="BQ21" s="42">
        <f t="shared" si="10"/>
        <v>3</v>
      </c>
      <c r="BR21" s="25"/>
      <c r="BS21" s="25"/>
      <c r="BT21" s="25"/>
      <c r="BU21" s="51" t="s">
        <v>75</v>
      </c>
      <c r="BV21" s="44">
        <v>1</v>
      </c>
      <c r="BW21" s="46">
        <f>BV21/BV23</f>
        <v>0.5</v>
      </c>
      <c r="BX21" s="55"/>
      <c r="BY21" s="48"/>
      <c r="BZ21" s="48"/>
      <c r="CA21" s="48"/>
      <c r="CB21" s="48"/>
      <c r="CC21" s="25"/>
      <c r="CD21" s="25"/>
      <c r="CE21" s="25"/>
      <c r="CF21" s="51">
        <f>CI15</f>
        <v>1</v>
      </c>
      <c r="CG21" s="44">
        <f>CJ15</f>
        <v>0</v>
      </c>
      <c r="CH21" s="44">
        <f>CK15</f>
        <v>1</v>
      </c>
      <c r="CI21" s="44">
        <f>CL15</f>
        <v>4</v>
      </c>
      <c r="CJ21" s="48"/>
      <c r="CK21"/>
      <c r="CL21"/>
      <c r="CM21"/>
      <c r="CO21" s="25"/>
      <c r="CP21" s="25"/>
      <c r="CQ21" s="54" t="s">
        <v>73</v>
      </c>
      <c r="CR21" s="35">
        <v>1</v>
      </c>
      <c r="CS21" s="46">
        <f>CR21/CR24</f>
        <v>0.5</v>
      </c>
      <c r="CT21" s="47"/>
      <c r="CU21" s="48"/>
      <c r="CV21" s="48"/>
      <c r="CW21"/>
      <c r="CX21"/>
      <c r="CY21"/>
      <c r="CZ21"/>
      <c r="DA21"/>
      <c r="DB21"/>
    </row>
    <row r="22" spans="1:106" ht="15" customHeight="1" thickBot="1" x14ac:dyDescent="0.3">
      <c r="A22" s="194" t="s">
        <v>98</v>
      </c>
      <c r="B22" s="195">
        <v>12</v>
      </c>
      <c r="C22" s="67"/>
      <c r="D22" s="67"/>
      <c r="E22" s="95" t="s">
        <v>67</v>
      </c>
      <c r="F22" s="96">
        <f>F18+F19+F20+F21</f>
        <v>13</v>
      </c>
      <c r="G22" s="97">
        <f>G18+G19+G20+G21</f>
        <v>1</v>
      </c>
      <c r="H22" s="67"/>
      <c r="I22" s="384" t="s">
        <v>989</v>
      </c>
      <c r="J22" s="383">
        <v>1</v>
      </c>
      <c r="K22" s="67"/>
      <c r="L22" s="399" t="s">
        <v>67</v>
      </c>
      <c r="M22" s="401">
        <f>SUM(M18:M21)</f>
        <v>13</v>
      </c>
      <c r="N22" s="403">
        <f>N18+N20</f>
        <v>1</v>
      </c>
      <c r="O22" s="204">
        <f>O18+O20</f>
        <v>1</v>
      </c>
      <c r="P22" s="204">
        <f>P18+P20</f>
        <v>1</v>
      </c>
      <c r="Q22" s="204">
        <f>Q18+Q20</f>
        <v>2</v>
      </c>
      <c r="R22" s="204">
        <f>R18+R20</f>
        <v>9</v>
      </c>
      <c r="S22" s="405">
        <f>O23+P23+Q23+R23</f>
        <v>1</v>
      </c>
      <c r="T22" s="47"/>
      <c r="U22" s="185"/>
      <c r="V22" s="185"/>
      <c r="W22" s="301"/>
      <c r="X22" s="185"/>
      <c r="Y22" s="208"/>
      <c r="Z22" s="185"/>
      <c r="AA22" s="25"/>
      <c r="AB22" s="25"/>
      <c r="AC22" s="257"/>
      <c r="AD22" s="25"/>
      <c r="AE22" s="25"/>
      <c r="AF22" s="185"/>
      <c r="AG22" s="100"/>
      <c r="AH22" s="203"/>
      <c r="AI22" s="203"/>
      <c r="AJ22" s="203"/>
      <c r="AK22" s="25"/>
      <c r="AL22" s="25"/>
      <c r="AM22" s="25"/>
      <c r="AN22" s="25"/>
      <c r="AO22" s="230" t="s">
        <v>536</v>
      </c>
      <c r="AP22" s="383">
        <v>1</v>
      </c>
      <c r="AQ22" s="248">
        <f t="shared" si="8"/>
        <v>8</v>
      </c>
      <c r="AR22" s="82">
        <v>8</v>
      </c>
      <c r="AS22" s="86"/>
      <c r="AT22" s="55"/>
      <c r="AU22" s="55"/>
      <c r="AV22" s="55"/>
      <c r="AW22" s="55"/>
      <c r="AX22" s="55"/>
      <c r="AY22" s="55"/>
      <c r="AZ22" s="55"/>
      <c r="BA22" s="55"/>
      <c r="BB22" s="55"/>
      <c r="BC22" s="103"/>
      <c r="BD22" s="133" t="s">
        <v>43</v>
      </c>
      <c r="BE22" s="129"/>
      <c r="BF22" s="25"/>
      <c r="BR22" s="25"/>
      <c r="BS22" s="25"/>
      <c r="BT22" s="25"/>
      <c r="BU22" s="51" t="s">
        <v>76</v>
      </c>
      <c r="BV22" s="44">
        <v>1</v>
      </c>
      <c r="BW22" s="46">
        <f>BV22/BV23</f>
        <v>0.5</v>
      </c>
      <c r="BX22" s="55"/>
      <c r="BY22" s="48"/>
      <c r="BZ22" s="48"/>
      <c r="CA22" s="48"/>
      <c r="CB22" s="48"/>
      <c r="CC22" s="25"/>
      <c r="CD22" s="25"/>
      <c r="CE22" s="25"/>
      <c r="CF22" s="52">
        <f>CF21/CG18</f>
        <v>0.16666666666666666</v>
      </c>
      <c r="CG22" s="52">
        <f>CG21/CG18</f>
        <v>0</v>
      </c>
      <c r="CH22" s="52">
        <f>CH21/CG18</f>
        <v>0.16666666666666666</v>
      </c>
      <c r="CI22" s="52">
        <f>CI21/CG18</f>
        <v>0.66666666666666663</v>
      </c>
      <c r="CJ22" s="48"/>
      <c r="CK22"/>
      <c r="CL22"/>
      <c r="CM22"/>
      <c r="CO22" s="25"/>
      <c r="CP22" s="25"/>
      <c r="CQ22" s="51" t="s">
        <v>75</v>
      </c>
      <c r="CR22" s="44">
        <v>1</v>
      </c>
      <c r="CS22" s="46">
        <f>CR22/CR24</f>
        <v>0.5</v>
      </c>
      <c r="CT22" s="55"/>
      <c r="CU22" s="48"/>
      <c r="CV22" s="48"/>
      <c r="CW22"/>
      <c r="CX22"/>
      <c r="CY22"/>
      <c r="CZ22"/>
      <c r="DA22"/>
      <c r="DB22"/>
    </row>
    <row r="23" spans="1:106" ht="15" customHeight="1" thickBot="1" x14ac:dyDescent="0.3">
      <c r="A23" s="201" t="s">
        <v>67</v>
      </c>
      <c r="B23" s="202">
        <f>SUM(B18:B22)</f>
        <v>13</v>
      </c>
      <c r="C23" s="67"/>
      <c r="D23" s="67"/>
      <c r="E23" s="99" t="s">
        <v>73</v>
      </c>
      <c r="F23" s="84">
        <v>3</v>
      </c>
      <c r="G23" s="190">
        <f>F23/F26</f>
        <v>0.23076923076923078</v>
      </c>
      <c r="H23" s="67"/>
      <c r="I23" s="384" t="s">
        <v>536</v>
      </c>
      <c r="J23" s="383">
        <v>1</v>
      </c>
      <c r="K23" s="67"/>
      <c r="L23" s="400"/>
      <c r="M23" s="402"/>
      <c r="N23" s="404"/>
      <c r="O23" s="205">
        <f>O22/M22</f>
        <v>7.6923076923076927E-2</v>
      </c>
      <c r="P23" s="205">
        <f>P22/M22</f>
        <v>7.6923076923076927E-2</v>
      </c>
      <c r="Q23" s="205">
        <f>Q22/M22</f>
        <v>0.15384615384615385</v>
      </c>
      <c r="R23" s="205">
        <f>R22/M22</f>
        <v>0.69230769230769229</v>
      </c>
      <c r="S23" s="406"/>
      <c r="T23" s="47"/>
      <c r="U23" s="185"/>
      <c r="V23" s="185"/>
      <c r="W23" s="301"/>
      <c r="X23" s="185"/>
      <c r="Y23" s="208"/>
      <c r="Z23"/>
      <c r="AA23" s="25"/>
      <c r="AB23" s="25"/>
      <c r="AC23" s="257"/>
      <c r="AD23" s="25"/>
      <c r="AE23" s="25"/>
      <c r="AF23" s="100"/>
      <c r="AG23" s="185"/>
      <c r="AH23" s="185"/>
      <c r="AI23" s="185"/>
      <c r="AJ23" s="185"/>
      <c r="AK23" s="25"/>
      <c r="AL23" s="25"/>
      <c r="AM23" s="25"/>
      <c r="AN23" s="25"/>
      <c r="AO23" s="230" t="s">
        <v>530</v>
      </c>
      <c r="AP23" s="383">
        <v>1</v>
      </c>
      <c r="AQ23" s="248">
        <f t="shared" si="8"/>
        <v>2</v>
      </c>
      <c r="AR23" s="82">
        <v>2</v>
      </c>
      <c r="AS23" s="86"/>
      <c r="AT23" s="55"/>
      <c r="AU23" s="55"/>
      <c r="AV23" s="55"/>
      <c r="AW23" s="55"/>
      <c r="AX23" s="55"/>
      <c r="AY23" s="55"/>
      <c r="AZ23" s="55"/>
      <c r="BA23" s="55"/>
      <c r="BB23" s="55"/>
      <c r="BC23" s="103"/>
      <c r="BD23" s="133" t="s">
        <v>60</v>
      </c>
      <c r="BE23" s="129"/>
      <c r="BF23" s="25"/>
      <c r="BR23" s="25"/>
      <c r="BS23" s="25"/>
      <c r="BT23" s="25"/>
      <c r="BU23" s="57" t="s">
        <v>67</v>
      </c>
      <c r="BV23" s="58">
        <f>BV20+BV21+BV22</f>
        <v>2</v>
      </c>
      <c r="BW23" s="59">
        <f>SUM(BW20:BW22)</f>
        <v>1</v>
      </c>
      <c r="BX23" s="49"/>
      <c r="BY23" s="48"/>
      <c r="BZ23" s="48"/>
      <c r="CA23" s="48"/>
      <c r="CB23" s="48"/>
      <c r="CC23" s="25"/>
      <c r="CD23" s="25"/>
      <c r="CE23" s="25"/>
      <c r="CF23" s="47"/>
      <c r="CG23" s="47"/>
      <c r="CH23" s="47"/>
      <c r="CI23" s="47"/>
      <c r="CJ23" s="53"/>
      <c r="CK23"/>
      <c r="CL23"/>
      <c r="CM23"/>
      <c r="CO23" s="25"/>
      <c r="CP23" s="25"/>
      <c r="CQ23" s="51" t="s">
        <v>76</v>
      </c>
      <c r="CR23" s="44"/>
      <c r="CS23" s="46">
        <f>CR23/CR24</f>
        <v>0</v>
      </c>
      <c r="CT23" s="55"/>
      <c r="CU23" s="48"/>
      <c r="CV23" s="48"/>
      <c r="CW23"/>
      <c r="CX23"/>
      <c r="CY23"/>
      <c r="CZ23"/>
      <c r="DA23"/>
      <c r="DB23"/>
    </row>
    <row r="24" spans="1:106" ht="15" customHeight="1" thickBot="1" x14ac:dyDescent="0.3">
      <c r="A24" s="185"/>
      <c r="B24" s="185"/>
      <c r="C24" s="67"/>
      <c r="D24" s="67"/>
      <c r="E24" s="99" t="s">
        <v>75</v>
      </c>
      <c r="F24" s="84">
        <v>9</v>
      </c>
      <c r="G24" s="196">
        <f>F24/F26</f>
        <v>0.69230769230769229</v>
      </c>
      <c r="H24" s="67"/>
      <c r="I24" s="384" t="s">
        <v>530</v>
      </c>
      <c r="J24" s="383">
        <v>1</v>
      </c>
      <c r="K24" s="67"/>
      <c r="L24" s="253"/>
      <c r="M24" s="67"/>
      <c r="N24" s="67"/>
      <c r="O24" s="67"/>
      <c r="P24" s="67"/>
      <c r="Q24" s="67"/>
      <c r="R24" s="47"/>
      <c r="S24" s="47"/>
      <c r="T24" s="47"/>
      <c r="U24"/>
      <c r="V24"/>
      <c r="W24" s="303"/>
      <c r="X24"/>
      <c r="Y24" s="258"/>
      <c r="Z24"/>
      <c r="AA24" s="25"/>
      <c r="AB24" s="25"/>
      <c r="AC24" s="257"/>
      <c r="AD24" s="25"/>
      <c r="AE24" s="25"/>
      <c r="AF24" s="236" t="s">
        <v>99</v>
      </c>
      <c r="AG24" s="237" t="s">
        <v>87</v>
      </c>
      <c r="AH24" s="237" t="s">
        <v>88</v>
      </c>
      <c r="AI24" s="237" t="s">
        <v>89</v>
      </c>
      <c r="AJ24" s="245" t="s">
        <v>90</v>
      </c>
      <c r="AK24" s="25"/>
      <c r="AL24" s="25"/>
      <c r="AM24" s="25"/>
      <c r="AN24" s="25"/>
      <c r="AO24" s="230" t="s">
        <v>544</v>
      </c>
      <c r="AP24" s="383">
        <v>1</v>
      </c>
      <c r="AQ24" s="82" t="s">
        <v>1182</v>
      </c>
      <c r="AR24" s="82" t="s">
        <v>1182</v>
      </c>
      <c r="AS24" s="86"/>
      <c r="AT24" s="55"/>
      <c r="AU24" s="55"/>
      <c r="AV24" s="55"/>
      <c r="AW24" s="55"/>
      <c r="AX24" s="55"/>
      <c r="AY24" s="55"/>
      <c r="AZ24" s="55"/>
      <c r="BA24" s="55"/>
      <c r="BB24" s="55"/>
      <c r="BC24" s="103"/>
      <c r="BD24" s="133" t="s">
        <v>56</v>
      </c>
      <c r="BE24" s="129"/>
      <c r="BF24" s="25"/>
      <c r="BJ24" s="45" t="s">
        <v>71</v>
      </c>
      <c r="BK24" s="35">
        <v>3</v>
      </c>
      <c r="BL24" s="46">
        <f>BK24/13</f>
        <v>0.23076923076923078</v>
      </c>
      <c r="BM24" s="47"/>
      <c r="BN24" s="48"/>
      <c r="BO24" s="48"/>
      <c r="BP24" s="48"/>
      <c r="BQ24" s="48"/>
      <c r="BR24" s="25"/>
      <c r="BS24" s="25"/>
      <c r="BT24" s="25"/>
      <c r="BU24" s="51" t="s">
        <v>77</v>
      </c>
      <c r="BV24" s="44">
        <v>2</v>
      </c>
      <c r="BW24" s="60">
        <f>BV24/BV27</f>
        <v>1</v>
      </c>
      <c r="BX24" s="49"/>
      <c r="BY24" s="48"/>
      <c r="BZ24" s="48"/>
      <c r="CA24" s="48"/>
      <c r="CB24" s="48"/>
      <c r="CC24" s="25"/>
      <c r="CD24" s="25"/>
      <c r="CE24" s="25"/>
      <c r="CF24" s="54" t="s">
        <v>73</v>
      </c>
      <c r="CG24" s="54">
        <v>1</v>
      </c>
      <c r="CH24" s="297">
        <f>CG24/CG27</f>
        <v>0.16666666666666666</v>
      </c>
      <c r="CI24" s="47"/>
      <c r="CJ24"/>
      <c r="CK24"/>
      <c r="CL24"/>
      <c r="CM24"/>
      <c r="CO24" s="25"/>
      <c r="CP24" s="25"/>
      <c r="CQ24" s="57" t="s">
        <v>67</v>
      </c>
      <c r="CR24" s="58">
        <f>CR21+CR22+CR23</f>
        <v>2</v>
      </c>
      <c r="CS24" s="59">
        <f>SUM(CS21:CS23)</f>
        <v>1</v>
      </c>
      <c r="CT24" s="49"/>
      <c r="CU24" s="48"/>
      <c r="CV24" s="48"/>
      <c r="CW24"/>
      <c r="CX24"/>
      <c r="CY24"/>
      <c r="CZ24"/>
      <c r="DA24"/>
      <c r="DB24"/>
    </row>
    <row r="25" spans="1:106" ht="15" customHeight="1" x14ac:dyDescent="0.25">
      <c r="A25" s="188" t="s">
        <v>100</v>
      </c>
      <c r="B25" s="189">
        <v>0</v>
      </c>
      <c r="C25" s="198"/>
      <c r="D25" s="67"/>
      <c r="E25" s="99" t="s">
        <v>76</v>
      </c>
      <c r="F25" s="84">
        <v>1</v>
      </c>
      <c r="G25" s="196">
        <f>F25/F26</f>
        <v>7.6923076923076927E-2</v>
      </c>
      <c r="H25" s="67"/>
      <c r="I25" s="384" t="s">
        <v>544</v>
      </c>
      <c r="J25" s="383">
        <v>1</v>
      </c>
      <c r="K25" s="67"/>
      <c r="L25" s="253"/>
      <c r="M25" s="67"/>
      <c r="N25" s="67"/>
      <c r="O25" s="67"/>
      <c r="P25" s="67"/>
      <c r="Q25" s="67"/>
      <c r="R25" s="47"/>
      <c r="S25" s="47"/>
      <c r="T25" s="47"/>
      <c r="U25" s="67"/>
      <c r="V25" s="67"/>
      <c r="W25" s="304"/>
      <c r="X25" s="67"/>
      <c r="Y25" s="261"/>
      <c r="Z25"/>
      <c r="AA25" s="25"/>
      <c r="AB25" s="25"/>
      <c r="AC25" s="257"/>
      <c r="AD25" s="25"/>
      <c r="AE25" s="25"/>
      <c r="AF25" s="407">
        <v>0</v>
      </c>
      <c r="AG25" s="238"/>
      <c r="AH25" s="238"/>
      <c r="AI25" s="238"/>
      <c r="AJ25" s="242" t="s">
        <v>549</v>
      </c>
      <c r="AK25" s="25"/>
      <c r="AL25" s="25"/>
      <c r="AM25" s="25"/>
      <c r="AN25" s="25"/>
      <c r="AO25" s="230" t="s">
        <v>990</v>
      </c>
      <c r="AP25" s="383">
        <v>1</v>
      </c>
      <c r="AQ25" s="248">
        <f t="shared" si="8"/>
        <v>2</v>
      </c>
      <c r="AR25" s="82">
        <v>2</v>
      </c>
      <c r="AS25" s="82"/>
      <c r="AT25" s="55"/>
      <c r="AU25" s="55"/>
      <c r="AV25" s="55"/>
      <c r="AW25" s="55"/>
      <c r="AX25" s="55"/>
      <c r="AY25" s="55"/>
      <c r="AZ25" s="55"/>
      <c r="BA25" s="55"/>
      <c r="BB25" s="55"/>
      <c r="BC25" s="103"/>
      <c r="BD25" s="134" t="s">
        <v>47</v>
      </c>
      <c r="BE25" s="129"/>
      <c r="BF25" s="25"/>
      <c r="BJ25" s="49"/>
      <c r="BK25" s="49"/>
      <c r="BL25" s="49"/>
      <c r="BM25" s="49"/>
      <c r="BN25" s="48"/>
      <c r="BO25" s="48"/>
      <c r="BP25" s="48"/>
      <c r="BQ25" s="48"/>
      <c r="BR25" s="25"/>
      <c r="BS25" s="25"/>
      <c r="BT25" s="25"/>
      <c r="BU25" s="51" t="s">
        <v>78</v>
      </c>
      <c r="BV25" s="44"/>
      <c r="BW25" s="60">
        <f>BV25/BV27</f>
        <v>0</v>
      </c>
      <c r="BX25" s="49"/>
      <c r="BY25" s="48"/>
      <c r="BZ25" s="48"/>
      <c r="CA25" s="48"/>
      <c r="CB25" s="48"/>
      <c r="CC25" s="25"/>
      <c r="CD25" s="25"/>
      <c r="CE25" s="25"/>
      <c r="CF25" s="54" t="s">
        <v>75</v>
      </c>
      <c r="CG25" s="54">
        <v>5</v>
      </c>
      <c r="CH25" s="297">
        <f>CG25/CG27</f>
        <v>0.83333333333333337</v>
      </c>
      <c r="CI25" s="55"/>
      <c r="CJ25"/>
      <c r="CK25"/>
      <c r="CL25"/>
      <c r="CM25"/>
      <c r="CO25" s="25"/>
      <c r="CP25" s="25"/>
      <c r="CQ25" s="54" t="s">
        <v>77</v>
      </c>
      <c r="CR25" s="54">
        <v>2</v>
      </c>
      <c r="CS25" s="297">
        <f>CR25/CR29</f>
        <v>1</v>
      </c>
      <c r="CT25" s="49"/>
      <c r="CU25" s="48"/>
      <c r="CV25" s="48"/>
      <c r="CW25"/>
      <c r="CX25"/>
      <c r="CY25"/>
      <c r="CZ25"/>
      <c r="DA25"/>
      <c r="DB25"/>
    </row>
    <row r="26" spans="1:106" ht="15" customHeight="1" thickBot="1" x14ac:dyDescent="0.3">
      <c r="A26" s="194" t="s">
        <v>101</v>
      </c>
      <c r="B26" s="195">
        <v>13</v>
      </c>
      <c r="C26" s="67"/>
      <c r="D26" s="67"/>
      <c r="E26" s="101" t="s">
        <v>67</v>
      </c>
      <c r="F26" s="102">
        <f>F23+F24+F25</f>
        <v>13</v>
      </c>
      <c r="G26" s="97">
        <f>G23+G24+G25</f>
        <v>1</v>
      </c>
      <c r="H26" s="67"/>
      <c r="I26" s="384" t="s">
        <v>990</v>
      </c>
      <c r="J26" s="383">
        <v>1</v>
      </c>
      <c r="K26" s="67"/>
      <c r="L26" s="254"/>
      <c r="M26"/>
      <c r="N26"/>
      <c r="O26" s="67"/>
      <c r="P26" s="67"/>
      <c r="Q26" s="67"/>
      <c r="R26" s="47"/>
      <c r="S26" s="47"/>
      <c r="T26" s="47"/>
      <c r="U26" s="47"/>
      <c r="V26" s="25"/>
      <c r="W26" s="305"/>
      <c r="X26" s="25"/>
      <c r="Y26" s="257"/>
      <c r="Z26" s="25"/>
      <c r="AA26" s="25"/>
      <c r="AB26" s="25"/>
      <c r="AC26" s="257"/>
      <c r="AD26" s="25"/>
      <c r="AE26" s="25"/>
      <c r="AF26" s="398"/>
      <c r="AG26" s="199"/>
      <c r="AH26" s="199"/>
      <c r="AI26" s="199"/>
      <c r="AJ26" s="88" t="s">
        <v>548</v>
      </c>
      <c r="AK26" s="25"/>
      <c r="AL26" s="25"/>
      <c r="AM26" s="25"/>
      <c r="AN26" s="25"/>
      <c r="AO26" s="118" t="s">
        <v>67</v>
      </c>
      <c r="AP26" s="119">
        <f>SUM(AP18:AP25)</f>
        <v>10</v>
      </c>
      <c r="AQ26" s="47"/>
      <c r="AR26" s="47"/>
      <c r="AS26" s="55"/>
      <c r="AT26" s="55"/>
      <c r="AU26" s="55"/>
      <c r="AV26" s="25"/>
      <c r="AW26" s="25"/>
      <c r="AX26" s="25"/>
      <c r="AY26" s="25"/>
      <c r="AZ26" s="25"/>
      <c r="BA26" s="25"/>
      <c r="BB26" s="272"/>
      <c r="BC26" s="103"/>
      <c r="BD26" s="135" t="s">
        <v>115</v>
      </c>
      <c r="BE26" s="130" t="e">
        <f>(BE22/BE19)*100</f>
        <v>#DIV/0!</v>
      </c>
      <c r="BF26" s="25"/>
      <c r="BJ26" s="50" t="s">
        <v>39</v>
      </c>
      <c r="BK26" s="32" t="s">
        <v>41</v>
      </c>
      <c r="BL26" s="33" t="s">
        <v>63</v>
      </c>
      <c r="BM26" s="34" t="s">
        <v>52</v>
      </c>
      <c r="BN26" s="48"/>
      <c r="BO26" s="48"/>
      <c r="BP26" s="48"/>
      <c r="BQ26" s="48"/>
      <c r="BR26" s="25"/>
      <c r="BS26" s="25"/>
      <c r="BT26" s="25"/>
      <c r="BU26" s="51" t="s">
        <v>80</v>
      </c>
      <c r="BV26" s="44"/>
      <c r="BW26" s="60">
        <f>BV26/BV27</f>
        <v>0</v>
      </c>
      <c r="BX26" s="49"/>
      <c r="BY26" s="48"/>
      <c r="BZ26" s="48"/>
      <c r="CA26" s="48"/>
      <c r="CB26" s="48"/>
      <c r="CC26" s="25"/>
      <c r="CD26" s="25"/>
      <c r="CE26" s="25"/>
      <c r="CF26" s="54" t="s">
        <v>76</v>
      </c>
      <c r="CG26" s="54">
        <v>0</v>
      </c>
      <c r="CH26" s="297">
        <f>CG26/CG27</f>
        <v>0</v>
      </c>
      <c r="CI26" s="55"/>
      <c r="CJ26"/>
      <c r="CK26"/>
      <c r="CL26"/>
      <c r="CM26"/>
      <c r="CO26" s="25"/>
      <c r="CP26" s="25"/>
      <c r="CQ26" s="54" t="s">
        <v>78</v>
      </c>
      <c r="CR26" s="54">
        <v>0</v>
      </c>
      <c r="CS26" s="297">
        <f>CR26/CR29</f>
        <v>0</v>
      </c>
      <c r="CT26" s="49"/>
      <c r="CU26" s="48"/>
      <c r="CV26" s="48"/>
      <c r="CW26"/>
      <c r="CX26"/>
      <c r="CY26"/>
      <c r="CZ26"/>
      <c r="DA26"/>
      <c r="DB26"/>
    </row>
    <row r="27" spans="1:106" ht="15" customHeight="1" thickBot="1" x14ac:dyDescent="0.3">
      <c r="A27" s="201" t="s">
        <v>67</v>
      </c>
      <c r="B27" s="202">
        <f>B25+B26</f>
        <v>13</v>
      </c>
      <c r="C27" s="67"/>
      <c r="D27" s="67"/>
      <c r="E27" s="99" t="s">
        <v>77</v>
      </c>
      <c r="F27" s="84">
        <v>10</v>
      </c>
      <c r="G27" s="206">
        <f>F27/F31</f>
        <v>0.76923076923076927</v>
      </c>
      <c r="H27" s="67"/>
      <c r="I27" s="231" t="s">
        <v>67</v>
      </c>
      <c r="J27" s="119">
        <f>SUM(J19:J26)</f>
        <v>10</v>
      </c>
      <c r="K27" s="67"/>
      <c r="L27" s="254"/>
      <c r="M27"/>
      <c r="N27"/>
      <c r="O27" s="67"/>
      <c r="P27" s="67"/>
      <c r="Q27" s="67"/>
      <c r="R27" s="47"/>
      <c r="S27" s="47"/>
      <c r="T27" s="47"/>
      <c r="U27" s="47"/>
      <c r="V27" s="25"/>
      <c r="W27" s="305"/>
      <c r="X27" s="25"/>
      <c r="Y27" s="257"/>
      <c r="Z27" s="25"/>
      <c r="AA27" s="25"/>
      <c r="AB27" s="25"/>
      <c r="AC27" s="257"/>
      <c r="AD27" s="25"/>
      <c r="AE27" s="25"/>
      <c r="AF27" s="185"/>
      <c r="AG27"/>
      <c r="AH27"/>
      <c r="AI27" s="185"/>
      <c r="AJ27" s="185"/>
      <c r="AK27" s="25"/>
      <c r="AL27" s="25"/>
      <c r="AM27" s="25"/>
      <c r="AN27" s="25"/>
      <c r="AO27" s="67"/>
      <c r="AP27" s="67"/>
      <c r="AQ27" s="55"/>
      <c r="AR27" s="55"/>
      <c r="AS27" s="55"/>
      <c r="AT27" s="25"/>
      <c r="AU27" s="25"/>
      <c r="AV27" s="25"/>
      <c r="AW27" s="25"/>
      <c r="AX27" s="25"/>
      <c r="AY27" s="25"/>
      <c r="AZ27" s="25"/>
      <c r="BA27" s="25"/>
      <c r="BB27" s="272"/>
      <c r="BC27" s="103"/>
      <c r="BD27" s="135" t="s">
        <v>116</v>
      </c>
      <c r="BE27" s="130">
        <f>BE19/BE17</f>
        <v>0</v>
      </c>
      <c r="BF27" s="25"/>
      <c r="BJ27" s="51">
        <f>BM21</f>
        <v>0</v>
      </c>
      <c r="BK27" s="44">
        <f>BN21</f>
        <v>1</v>
      </c>
      <c r="BL27" s="44">
        <f>BO21</f>
        <v>0</v>
      </c>
      <c r="BM27" s="44">
        <f>BP21</f>
        <v>2</v>
      </c>
      <c r="BN27" s="48"/>
      <c r="BO27" s="48"/>
      <c r="BP27" s="48"/>
      <c r="BQ27" s="48"/>
      <c r="BR27" s="25"/>
      <c r="BS27" s="25"/>
      <c r="BT27" s="25"/>
      <c r="BU27" s="57" t="s">
        <v>67</v>
      </c>
      <c r="BV27" s="58">
        <f>BV24+BV25+BV26</f>
        <v>2</v>
      </c>
      <c r="BW27" s="59">
        <f>BW24+BW25++BW26</f>
        <v>1</v>
      </c>
      <c r="BX27" s="49"/>
      <c r="BY27" s="48"/>
      <c r="BZ27" s="48"/>
      <c r="CA27" s="48"/>
      <c r="CB27" s="48"/>
      <c r="CC27" s="25"/>
      <c r="CD27" s="25"/>
      <c r="CE27" s="25"/>
      <c r="CF27" s="298" t="s">
        <v>67</v>
      </c>
      <c r="CG27" s="298">
        <f>CG24+CG25+CG26</f>
        <v>6</v>
      </c>
      <c r="CH27" s="299">
        <f>SUM(CH24:CH26)</f>
        <v>1</v>
      </c>
      <c r="CI27" s="49"/>
      <c r="CJ27"/>
      <c r="CK27"/>
      <c r="CL27"/>
      <c r="CM27"/>
      <c r="CO27" s="25"/>
      <c r="CP27" s="25"/>
      <c r="CQ27" s="54" t="s">
        <v>81</v>
      </c>
      <c r="CR27" s="54">
        <v>0</v>
      </c>
      <c r="CS27" s="297">
        <f>CR27/CR29</f>
        <v>0</v>
      </c>
      <c r="CT27" s="49"/>
      <c r="CU27" s="48"/>
      <c r="CV27" s="48"/>
      <c r="CW27"/>
      <c r="CX27"/>
      <c r="CY27"/>
      <c r="CZ27"/>
      <c r="DA27"/>
      <c r="DB27"/>
    </row>
    <row r="28" spans="1:106" ht="15" customHeight="1" thickBot="1" x14ac:dyDescent="0.3">
      <c r="A28" s="67"/>
      <c r="B28" s="67"/>
      <c r="C28" s="67"/>
      <c r="D28" s="67"/>
      <c r="E28" s="99" t="s">
        <v>78</v>
      </c>
      <c r="F28" s="84">
        <v>3</v>
      </c>
      <c r="G28" s="196">
        <f>F28/F31</f>
        <v>0.23076923076923078</v>
      </c>
      <c r="H28" s="67"/>
      <c r="I28" s="185"/>
      <c r="J28" s="185"/>
      <c r="K28" s="67"/>
      <c r="L28" s="254"/>
      <c r="M28"/>
      <c r="N28"/>
      <c r="O28" s="67"/>
      <c r="P28" s="67"/>
      <c r="Q28" s="103"/>
      <c r="R28"/>
      <c r="S28" s="47"/>
      <c r="T28" s="47"/>
      <c r="U28" s="47"/>
      <c r="V28" s="25"/>
      <c r="W28" s="305"/>
      <c r="X28" s="25"/>
      <c r="Y28" s="257"/>
      <c r="Z28" s="25"/>
      <c r="AA28" s="25"/>
      <c r="AB28" s="25"/>
      <c r="AC28" s="257"/>
      <c r="AD28" s="25"/>
      <c r="AE28" s="25"/>
      <c r="AF28"/>
      <c r="AG28"/>
      <c r="AH28"/>
      <c r="AI28"/>
      <c r="AJ28"/>
      <c r="AK28" s="25"/>
      <c r="AL28" s="25"/>
      <c r="AM28" s="25"/>
      <c r="AN28" s="25"/>
      <c r="AO28" s="209" t="s">
        <v>105</v>
      </c>
      <c r="AP28" s="210"/>
      <c r="AQ28" s="108" t="s">
        <v>91</v>
      </c>
      <c r="AR28" s="67"/>
      <c r="AS28" s="67"/>
      <c r="AT28" s="55"/>
      <c r="AU28" s="55"/>
      <c r="AV28" s="55"/>
      <c r="AW28" s="55"/>
      <c r="AX28" s="55"/>
      <c r="AY28" s="55"/>
      <c r="AZ28" s="55"/>
      <c r="BA28" s="55"/>
      <c r="BB28" s="55"/>
      <c r="BC28" s="55"/>
      <c r="BD28"/>
      <c r="BE28" s="47"/>
      <c r="BF28" s="25"/>
      <c r="BJ28" s="52">
        <f>BJ27/BK24</f>
        <v>0</v>
      </c>
      <c r="BK28" s="52">
        <f>BK27/BK24</f>
        <v>0.33333333333333331</v>
      </c>
      <c r="BL28" s="52">
        <f>BL27/BK24</f>
        <v>0</v>
      </c>
      <c r="BM28" s="52">
        <f>BM27/BK24</f>
        <v>0.66666666666666663</v>
      </c>
      <c r="BN28" s="48"/>
      <c r="BO28" s="48"/>
      <c r="BP28" s="48"/>
      <c r="BQ28" s="48"/>
      <c r="BR28" s="25"/>
      <c r="BS28" s="25"/>
      <c r="BT28" s="25"/>
      <c r="BU28" s="25"/>
      <c r="BV28" s="25"/>
      <c r="BW28" s="25"/>
      <c r="BX28" s="25"/>
      <c r="BY28" s="25"/>
      <c r="BZ28" s="25"/>
      <c r="CA28" s="25"/>
      <c r="CB28" s="25"/>
      <c r="CC28" s="25"/>
      <c r="CD28" s="25"/>
      <c r="CE28" s="25"/>
      <c r="CF28" s="54" t="s">
        <v>77</v>
      </c>
      <c r="CG28" s="54">
        <v>5</v>
      </c>
      <c r="CH28" s="297">
        <f>CG28/CG32</f>
        <v>0.83333333333333337</v>
      </c>
      <c r="CI28" s="49"/>
      <c r="CJ28"/>
      <c r="CK28"/>
      <c r="CL28"/>
      <c r="CM28"/>
      <c r="CO28" s="25"/>
      <c r="CP28" s="25"/>
      <c r="CQ28" s="54" t="s">
        <v>82</v>
      </c>
      <c r="CR28" s="54">
        <v>0</v>
      </c>
      <c r="CS28" s="297">
        <f>CR28/CR29</f>
        <v>0</v>
      </c>
      <c r="CT28" s="25"/>
      <c r="CU28" s="25"/>
      <c r="CV28" s="25"/>
      <c r="CW28"/>
      <c r="CX28"/>
      <c r="CY28"/>
      <c r="CZ28"/>
      <c r="DA28"/>
      <c r="DB28"/>
    </row>
    <row r="29" spans="1:106" ht="15" customHeight="1" thickBot="1" x14ac:dyDescent="0.3">
      <c r="A29" s="67"/>
      <c r="B29" s="67"/>
      <c r="C29" s="67"/>
      <c r="D29" s="67"/>
      <c r="E29" s="99" t="s">
        <v>80</v>
      </c>
      <c r="F29" s="84">
        <v>0</v>
      </c>
      <c r="G29" s="196">
        <f>F29/F31</f>
        <v>0</v>
      </c>
      <c r="H29" s="67"/>
      <c r="I29" s="185"/>
      <c r="J29" s="185"/>
      <c r="K29" s="67"/>
      <c r="L29" s="254"/>
      <c r="M29"/>
      <c r="N29" s="67"/>
      <c r="O29" s="67"/>
      <c r="P29" s="67"/>
      <c r="Q29" s="103"/>
      <c r="R29"/>
      <c r="S29" s="47"/>
      <c r="T29" s="47"/>
      <c r="U29" s="47"/>
      <c r="V29" s="25"/>
      <c r="W29" s="305"/>
      <c r="X29" s="25"/>
      <c r="Y29" s="257"/>
      <c r="Z29" s="25"/>
      <c r="AA29" s="25"/>
      <c r="AB29" s="25"/>
      <c r="AC29" s="257"/>
      <c r="AD29" s="25"/>
      <c r="AE29" s="25"/>
      <c r="AF29" s="104" t="s">
        <v>103</v>
      </c>
      <c r="AG29" s="127">
        <v>0</v>
      </c>
      <c r="AH29"/>
      <c r="AI29"/>
      <c r="AJ29"/>
      <c r="AK29" s="25"/>
      <c r="AL29" s="25"/>
      <c r="AM29" s="25"/>
      <c r="AN29" s="25"/>
      <c r="AO29" s="230" t="s">
        <v>38</v>
      </c>
      <c r="AP29" s="383">
        <v>2</v>
      </c>
      <c r="AQ29" s="89">
        <f>AVERAGE(AR29:AS29)</f>
        <v>13</v>
      </c>
      <c r="AR29" s="110">
        <v>10</v>
      </c>
      <c r="AS29" s="110">
        <v>16</v>
      </c>
      <c r="AT29" s="55"/>
      <c r="AU29" s="55"/>
      <c r="AV29" s="55"/>
      <c r="AW29" s="55"/>
      <c r="AX29" s="55"/>
      <c r="AY29" s="55"/>
      <c r="AZ29" s="55"/>
      <c r="BA29" s="55"/>
      <c r="BB29" s="55"/>
      <c r="BC29" s="55"/>
      <c r="BD29"/>
      <c r="BE29" s="47"/>
      <c r="BF29" s="25"/>
      <c r="BJ29" s="47"/>
      <c r="BK29" s="47"/>
      <c r="BL29" s="47"/>
      <c r="BM29" s="47"/>
      <c r="BN29" s="53"/>
      <c r="BO29" s="48"/>
      <c r="BP29" s="48"/>
      <c r="BQ29" s="48"/>
      <c r="BR29" s="25"/>
      <c r="BS29" s="25"/>
      <c r="BT29" s="25"/>
      <c r="BU29" s="25"/>
      <c r="BV29"/>
      <c r="BW29"/>
      <c r="BX29"/>
      <c r="BY29" s="25"/>
      <c r="BZ29" s="25"/>
      <c r="CA29" s="25"/>
      <c r="CB29" s="25"/>
      <c r="CC29" s="25"/>
      <c r="CD29" s="25"/>
      <c r="CE29" s="25"/>
      <c r="CF29" s="54" t="s">
        <v>78</v>
      </c>
      <c r="CG29" s="54">
        <v>1</v>
      </c>
      <c r="CH29" s="297">
        <f>CG29/CG32</f>
        <v>0.16666666666666666</v>
      </c>
      <c r="CI29" s="49"/>
      <c r="CJ29"/>
      <c r="CK29"/>
      <c r="CL29"/>
      <c r="CM29"/>
      <c r="CO29" s="25"/>
      <c r="CP29" s="25"/>
      <c r="CQ29" s="298" t="s">
        <v>67</v>
      </c>
      <c r="CR29" s="298">
        <f>CR25+CR26+CR27+CR28</f>
        <v>2</v>
      </c>
      <c r="CS29" s="299">
        <f>CS25+CS26+CS27+CS28</f>
        <v>1</v>
      </c>
      <c r="CT29" s="25"/>
      <c r="CU29" s="25"/>
      <c r="CV29" s="25"/>
      <c r="CW29"/>
      <c r="CX29"/>
      <c r="CY29"/>
      <c r="CZ29"/>
      <c r="DA29"/>
      <c r="DB29"/>
    </row>
    <row r="30" spans="1:106" ht="15" customHeight="1" thickBot="1" x14ac:dyDescent="0.3">
      <c r="A30" s="67"/>
      <c r="B30" s="67"/>
      <c r="C30" s="67"/>
      <c r="D30" s="67"/>
      <c r="E30" s="99" t="s">
        <v>102</v>
      </c>
      <c r="F30" s="84">
        <v>0</v>
      </c>
      <c r="G30" s="196">
        <f>F30/F31</f>
        <v>0</v>
      </c>
      <c r="H30" s="67"/>
      <c r="I30" s="211" t="s">
        <v>105</v>
      </c>
      <c r="J30" s="212"/>
      <c r="K30" s="67"/>
      <c r="L30" s="253"/>
      <c r="M30" s="67"/>
      <c r="N30" s="67"/>
      <c r="O30" s="67"/>
      <c r="P30" s="67"/>
      <c r="Q30" s="103"/>
      <c r="R30"/>
      <c r="S30" s="47"/>
      <c r="T30" s="47"/>
      <c r="U30" s="47"/>
      <c r="V30" s="25"/>
      <c r="W30" s="305"/>
      <c r="X30" s="25"/>
      <c r="Y30" s="257"/>
      <c r="Z30" s="25"/>
      <c r="AA30" s="25"/>
      <c r="AB30" s="25"/>
      <c r="AC30" s="257"/>
      <c r="AD30" s="25"/>
      <c r="AE30" s="25"/>
      <c r="AF30" s="106" t="s">
        <v>104</v>
      </c>
      <c r="AG30" s="128">
        <v>0</v>
      </c>
      <c r="AH30"/>
      <c r="AI30"/>
      <c r="AJ30"/>
      <c r="AK30" s="25"/>
      <c r="AL30" s="25"/>
      <c r="AM30" s="25"/>
      <c r="AN30" s="25"/>
      <c r="AO30" s="230" t="s">
        <v>537</v>
      </c>
      <c r="AP30" s="383">
        <v>1</v>
      </c>
      <c r="AQ30" s="89">
        <f>AVERAGE(AR30:AW30)</f>
        <v>3</v>
      </c>
      <c r="AR30" s="110">
        <v>3</v>
      </c>
      <c r="AS30" s="110"/>
      <c r="AT30" s="55"/>
      <c r="AU30" s="55"/>
      <c r="AV30" s="55"/>
      <c r="AW30" s="55"/>
      <c r="AX30" s="55"/>
      <c r="AY30" s="55"/>
      <c r="AZ30" s="55"/>
      <c r="BA30" s="55"/>
      <c r="BB30" s="55"/>
      <c r="BC30" s="55"/>
      <c r="BD30" s="388" t="s">
        <v>35</v>
      </c>
      <c r="BE30" s="389"/>
      <c r="BF30" s="390"/>
      <c r="BJ30" s="54" t="s">
        <v>73</v>
      </c>
      <c r="BK30" s="35">
        <v>1</v>
      </c>
      <c r="BL30" s="46">
        <f>BK30/BK33</f>
        <v>0.33333333333333331</v>
      </c>
      <c r="BM30" s="47"/>
      <c r="BN30" s="48"/>
      <c r="BO30" s="48"/>
      <c r="BP30" s="48"/>
      <c r="BQ30" s="48"/>
      <c r="BR30" s="25"/>
      <c r="BS30" s="25"/>
      <c r="BT30" s="25"/>
      <c r="CC30" s="25"/>
      <c r="CD30" s="25"/>
      <c r="CE30" s="25"/>
      <c r="CF30" s="54" t="s">
        <v>81</v>
      </c>
      <c r="CG30" s="54">
        <v>0</v>
      </c>
      <c r="CH30" s="297">
        <f>CG30/CG32</f>
        <v>0</v>
      </c>
      <c r="CI30" s="49"/>
      <c r="CJ30"/>
      <c r="CK30"/>
      <c r="CL30"/>
      <c r="CM30"/>
      <c r="CO30" s="25"/>
      <c r="CP30" s="25"/>
      <c r="CQ30" s="49"/>
      <c r="CR30" s="49"/>
      <c r="CS30" s="61"/>
      <c r="CT30" s="25"/>
      <c r="CU30" s="25"/>
      <c r="CV30" s="25"/>
      <c r="CW30"/>
      <c r="CX30"/>
      <c r="CY30"/>
      <c r="CZ30"/>
      <c r="DA30"/>
      <c r="DB30"/>
    </row>
    <row r="31" spans="1:106" ht="15" customHeight="1" thickBot="1" x14ac:dyDescent="0.3">
      <c r="A31" s="67"/>
      <c r="B31" s="67"/>
      <c r="C31" s="67"/>
      <c r="D31" s="67"/>
      <c r="E31" s="95" t="s">
        <v>67</v>
      </c>
      <c r="F31" s="96">
        <f>F27+F28+F29+F30</f>
        <v>13</v>
      </c>
      <c r="G31" s="97">
        <f>G27+G28+G29+G30</f>
        <v>1</v>
      </c>
      <c r="H31" s="67"/>
      <c r="I31" s="384" t="s">
        <v>38</v>
      </c>
      <c r="J31" s="383">
        <v>2</v>
      </c>
      <c r="K31" s="67"/>
      <c r="L31" s="253"/>
      <c r="M31" s="67"/>
      <c r="N31" s="67"/>
      <c r="O31" s="67"/>
      <c r="P31" s="67"/>
      <c r="Q31" s="67"/>
      <c r="R31" s="47"/>
      <c r="S31" s="47"/>
      <c r="T31" s="47"/>
      <c r="U31" s="47"/>
      <c r="V31" s="25"/>
      <c r="W31" s="305"/>
      <c r="X31" s="25"/>
      <c r="Y31" s="257"/>
      <c r="Z31" s="25"/>
      <c r="AA31" s="25"/>
      <c r="AB31" s="25"/>
      <c r="AC31" s="257"/>
      <c r="AD31" s="25"/>
      <c r="AE31" s="25"/>
      <c r="AF31" s="107"/>
      <c r="AG31" s="107"/>
      <c r="AH31"/>
      <c r="AI31"/>
      <c r="AJ31"/>
      <c r="AK31" s="25"/>
      <c r="AL31" s="25"/>
      <c r="AM31" s="25"/>
      <c r="AN31" s="25"/>
      <c r="AO31" s="118" t="s">
        <v>67</v>
      </c>
      <c r="AP31" s="119">
        <f>SUM(AP29:AP30)</f>
        <v>3</v>
      </c>
      <c r="AQ31" s="185"/>
      <c r="AR31" s="185"/>
      <c r="AS31" s="185"/>
      <c r="AT31" s="55"/>
      <c r="AU31" s="55"/>
      <c r="AV31" s="55"/>
      <c r="AW31" s="55"/>
      <c r="AX31" s="55"/>
      <c r="AY31" s="55"/>
      <c r="AZ31" s="55"/>
      <c r="BA31" s="55"/>
      <c r="BB31" s="55"/>
      <c r="BC31" s="55"/>
      <c r="BD31" s="185"/>
      <c r="BE31" s="185"/>
      <c r="BF31" s="185"/>
      <c r="BJ31" s="51" t="s">
        <v>75</v>
      </c>
      <c r="BK31" s="44">
        <v>2</v>
      </c>
      <c r="BL31" s="46">
        <f>BK31/BK33</f>
        <v>0.66666666666666663</v>
      </c>
      <c r="BM31" s="55"/>
      <c r="BN31" s="48"/>
      <c r="BO31" s="48"/>
      <c r="BP31" s="48"/>
      <c r="BQ31" s="48"/>
      <c r="BR31" s="25"/>
      <c r="BS31" s="25"/>
      <c r="BT31" s="25"/>
      <c r="CC31" s="25"/>
      <c r="CD31" s="25"/>
      <c r="CE31" s="25"/>
      <c r="CF31" s="54" t="s">
        <v>82</v>
      </c>
      <c r="CG31" s="54">
        <v>0</v>
      </c>
      <c r="CH31" s="297">
        <f>CG31/CG32</f>
        <v>0</v>
      </c>
      <c r="CI31" s="25"/>
      <c r="CJ31"/>
      <c r="CK31"/>
      <c r="CL31"/>
      <c r="CM31"/>
      <c r="CO31" s="25"/>
      <c r="CP31" s="25"/>
      <c r="CQ31" s="49"/>
      <c r="CR31" s="49"/>
      <c r="CS31" s="61"/>
      <c r="CT31" s="25"/>
      <c r="CU31" s="25"/>
      <c r="CV31" s="25"/>
      <c r="CW31"/>
      <c r="CX31"/>
      <c r="CY31"/>
      <c r="CZ31"/>
      <c r="DA31"/>
      <c r="DB31"/>
    </row>
    <row r="32" spans="1:106" ht="15" customHeight="1" x14ac:dyDescent="0.25">
      <c r="A32" s="67"/>
      <c r="B32" s="67"/>
      <c r="C32" s="67"/>
      <c r="D32" s="103"/>
      <c r="E32"/>
      <c r="F32" s="67"/>
      <c r="G32" s="67"/>
      <c r="H32" s="67"/>
      <c r="I32" s="384" t="s">
        <v>537</v>
      </c>
      <c r="J32" s="383">
        <v>1</v>
      </c>
      <c r="K32" s="67"/>
      <c r="L32" s="255"/>
      <c r="M32" s="67"/>
      <c r="N32" s="67"/>
      <c r="O32"/>
      <c r="P32"/>
      <c r="Q32"/>
      <c r="R32"/>
      <c r="S32" s="47"/>
      <c r="T32" s="47"/>
      <c r="U32" s="47"/>
      <c r="V32" s="25"/>
      <c r="W32" s="305"/>
      <c r="X32" s="25"/>
      <c r="Y32" s="257"/>
      <c r="Z32" s="25"/>
      <c r="AA32" s="25"/>
      <c r="AB32" s="25"/>
      <c r="AC32" s="257"/>
      <c r="AD32" s="25"/>
      <c r="AE32" s="25"/>
      <c r="AF32" s="146" t="s">
        <v>123</v>
      </c>
      <c r="AG32" s="147" t="s">
        <v>124</v>
      </c>
      <c r="AH32" s="147" t="s">
        <v>84</v>
      </c>
      <c r="AI32" s="1"/>
      <c r="AJ32" s="1"/>
      <c r="AK32" s="25"/>
      <c r="AL32" s="25"/>
      <c r="AM32" s="25"/>
      <c r="AN32" s="25"/>
      <c r="AO32"/>
      <c r="AP32"/>
      <c r="AQ32" s="291"/>
      <c r="AR32" s="292"/>
      <c r="AS32" s="292"/>
      <c r="AT32" s="292"/>
      <c r="AU32" s="292"/>
      <c r="AV32" s="292"/>
      <c r="AW32" s="292"/>
      <c r="AX32" s="292"/>
      <c r="AY32" s="292"/>
      <c r="AZ32" s="292"/>
      <c r="BA32" s="292"/>
      <c r="BB32" s="293"/>
      <c r="BC32" s="265"/>
      <c r="BD32" s="137" t="s">
        <v>118</v>
      </c>
      <c r="BE32" s="136"/>
      <c r="BF32" s="140">
        <f>BE32/BE34</f>
        <v>0</v>
      </c>
      <c r="BJ32" s="51" t="s">
        <v>76</v>
      </c>
      <c r="BK32" s="44">
        <v>0</v>
      </c>
      <c r="BL32" s="46">
        <f>BK32/BK33</f>
        <v>0</v>
      </c>
      <c r="BM32" s="55"/>
      <c r="BN32" s="48"/>
      <c r="BO32" s="48"/>
      <c r="BP32" s="48"/>
      <c r="BQ32" s="48"/>
      <c r="BR32" s="25"/>
      <c r="BS32" s="25"/>
      <c r="BT32" s="25"/>
      <c r="CC32" s="25"/>
      <c r="CD32" s="25"/>
      <c r="CE32" s="25"/>
      <c r="CF32" s="298" t="s">
        <v>67</v>
      </c>
      <c r="CG32" s="298">
        <f>CG28+CG29+CG30+CG31</f>
        <v>6</v>
      </c>
      <c r="CH32" s="299">
        <f>CH28+CH29+CH30+CH31</f>
        <v>1</v>
      </c>
      <c r="CI32" s="25"/>
      <c r="CJ32"/>
      <c r="CK32"/>
      <c r="CL32"/>
      <c r="CM32"/>
      <c r="CO32" s="25"/>
      <c r="CP32" s="25"/>
      <c r="CQ32" s="49"/>
      <c r="CR32" s="49"/>
      <c r="CS32" s="61"/>
      <c r="CT32" s="25"/>
      <c r="CU32" s="25"/>
      <c r="CV32" s="25"/>
      <c r="CW32"/>
      <c r="CX32"/>
      <c r="CY32"/>
    </row>
    <row r="33" spans="1:103" ht="15" customHeight="1" thickBot="1" x14ac:dyDescent="0.3">
      <c r="A33" s="67"/>
      <c r="B33" s="67"/>
      <c r="C33" s="67"/>
      <c r="D33" s="103"/>
      <c r="E33"/>
      <c r="F33" s="67"/>
      <c r="G33" s="67"/>
      <c r="H33" s="67"/>
      <c r="I33" s="231" t="s">
        <v>67</v>
      </c>
      <c r="J33" s="119">
        <f>SUM(J31:J32)</f>
        <v>3</v>
      </c>
      <c r="K33" s="67"/>
      <c r="L33" s="255"/>
      <c r="M33" s="67"/>
      <c r="N33" s="67"/>
      <c r="O33"/>
      <c r="P33"/>
      <c r="Q33"/>
      <c r="R33"/>
      <c r="S33" s="47"/>
      <c r="T33" s="47"/>
      <c r="U33" s="47"/>
      <c r="V33" s="25"/>
      <c r="W33" s="305"/>
      <c r="X33" s="25"/>
      <c r="Y33" s="257"/>
      <c r="Z33" s="25"/>
      <c r="AA33" s="25"/>
      <c r="AB33" s="25"/>
      <c r="AC33" s="257"/>
      <c r="AD33" s="25"/>
      <c r="AE33" s="25"/>
      <c r="AF33" s="148" t="s">
        <v>120</v>
      </c>
      <c r="AG33" s="142"/>
      <c r="AH33" s="144" t="e">
        <f>AG33/AG36</f>
        <v>#VALUE!</v>
      </c>
      <c r="AI33" s="1"/>
      <c r="AJ33" s="1"/>
      <c r="AK33" s="25"/>
      <c r="AL33" s="25"/>
      <c r="AM33" s="25"/>
      <c r="AN33" s="25"/>
      <c r="AS33" s="185"/>
      <c r="AT33" s="185"/>
      <c r="AU33" s="187"/>
      <c r="AV33" s="47"/>
      <c r="AW33" s="47"/>
      <c r="AX33" s="55"/>
      <c r="AY33" s="55"/>
      <c r="AZ33" s="55"/>
      <c r="BA33" s="55"/>
      <c r="BB33" s="282"/>
      <c r="BC33" s="265"/>
      <c r="BD33" s="137" t="s">
        <v>119</v>
      </c>
      <c r="BE33" s="136">
        <v>13</v>
      </c>
      <c r="BF33" s="140">
        <f>BE33/BE34</f>
        <v>1</v>
      </c>
      <c r="BJ33" s="57" t="s">
        <v>67</v>
      </c>
      <c r="BK33" s="58">
        <f>BK30+BK31+BK32</f>
        <v>3</v>
      </c>
      <c r="BL33" s="59">
        <f>SUM(BL30:BL32)</f>
        <v>1</v>
      </c>
      <c r="BM33" s="49"/>
      <c r="BN33" s="48"/>
      <c r="BO33" s="48"/>
      <c r="BP33" s="48"/>
      <c r="BQ33" s="48"/>
      <c r="BR33" s="25"/>
      <c r="BS33" s="25"/>
      <c r="BT33" s="25"/>
      <c r="CC33" s="25"/>
      <c r="CD33" s="25"/>
      <c r="CE33" s="25"/>
      <c r="CF33" s="25"/>
      <c r="CG33" s="25"/>
      <c r="CH33" s="25"/>
      <c r="CI33" s="25"/>
      <c r="CJ33"/>
      <c r="CK33"/>
      <c r="CL33"/>
      <c r="CM33"/>
      <c r="CO33" s="25"/>
      <c r="CP33" s="25"/>
      <c r="CY33"/>
    </row>
    <row r="34" spans="1:103" ht="15" customHeight="1" thickBot="1" x14ac:dyDescent="0.3">
      <c r="A34" s="67"/>
      <c r="B34" s="67"/>
      <c r="C34" s="67"/>
      <c r="D34" s="103"/>
      <c r="E34"/>
      <c r="F34" s="67"/>
      <c r="G34" s="67"/>
      <c r="H34" s="67"/>
      <c r="I34" s="185"/>
      <c r="J34" s="185"/>
      <c r="K34"/>
      <c r="L34" s="255"/>
      <c r="M34" s="67"/>
      <c r="N34" s="67"/>
      <c r="O34"/>
      <c r="P34"/>
      <c r="Q34"/>
      <c r="R34"/>
      <c r="S34" s="47"/>
      <c r="T34" s="47"/>
      <c r="U34" s="47"/>
      <c r="V34" s="25"/>
      <c r="W34" s="305"/>
      <c r="X34" s="25"/>
      <c r="Y34" s="257"/>
      <c r="Z34" s="25"/>
      <c r="AA34" s="25"/>
      <c r="AB34" s="25"/>
      <c r="AC34" s="257"/>
      <c r="AD34" s="25"/>
      <c r="AE34" s="25"/>
      <c r="AF34" s="149" t="s">
        <v>121</v>
      </c>
      <c r="AG34" s="142"/>
      <c r="AH34" s="144" t="e">
        <f>AG34/AG36</f>
        <v>#VALUE!</v>
      </c>
      <c r="AI34"/>
      <c r="AJ34"/>
      <c r="AK34" s="25"/>
      <c r="AL34" s="25"/>
      <c r="AM34" s="25"/>
      <c r="AN34" s="25"/>
      <c r="AO34" s="121" t="s">
        <v>67</v>
      </c>
      <c r="AP34" s="122">
        <f>AP26+AP31</f>
        <v>13</v>
      </c>
      <c r="BC34" s="265"/>
      <c r="BD34" s="138" t="s">
        <v>67</v>
      </c>
      <c r="BE34" s="139">
        <f>BE33+BE32</f>
        <v>13</v>
      </c>
      <c r="BF34" s="139">
        <f>BF32+BF33</f>
        <v>1</v>
      </c>
      <c r="BJ34" s="51" t="s">
        <v>77</v>
      </c>
      <c r="BK34" s="44">
        <v>1</v>
      </c>
      <c r="BL34" s="60">
        <f>BK34/BK36</f>
        <v>0.33333333333333331</v>
      </c>
      <c r="BM34" s="49"/>
      <c r="BN34" s="48"/>
      <c r="BO34" s="48"/>
      <c r="BP34" s="48"/>
      <c r="BQ34" s="48"/>
      <c r="BR34" s="25"/>
      <c r="BS34" s="25"/>
      <c r="BT34" s="25"/>
      <c r="CC34" s="25"/>
      <c r="CD34" s="25"/>
      <c r="CE34" s="25"/>
      <c r="CI34" s="25"/>
      <c r="CJ34"/>
      <c r="CK34"/>
      <c r="CL34"/>
      <c r="CM34"/>
      <c r="CO34" s="25"/>
      <c r="CP34" s="25"/>
      <c r="CY34"/>
    </row>
    <row r="35" spans="1:103" ht="15" customHeight="1" thickBot="1" x14ac:dyDescent="0.3">
      <c r="A35" s="67"/>
      <c r="B35" s="67"/>
      <c r="C35" s="67"/>
      <c r="D35" s="103"/>
      <c r="E35"/>
      <c r="F35" s="67"/>
      <c r="G35" s="67"/>
      <c r="H35" s="67"/>
      <c r="I35" s="233" t="s">
        <v>67</v>
      </c>
      <c r="J35" s="122">
        <f>J33+J27</f>
        <v>13</v>
      </c>
      <c r="K35"/>
      <c r="L35" s="255"/>
      <c r="M35" s="67"/>
      <c r="N35" s="67"/>
      <c r="O35" s="67"/>
      <c r="P35" s="67"/>
      <c r="Q35" s="67"/>
      <c r="R35" s="47"/>
      <c r="S35" s="47"/>
      <c r="T35" s="47"/>
      <c r="U35" s="47"/>
      <c r="V35" s="25"/>
      <c r="W35" s="305"/>
      <c r="X35" s="25"/>
      <c r="Y35" s="257"/>
      <c r="Z35" s="25"/>
      <c r="AA35" s="25"/>
      <c r="AB35" s="25"/>
      <c r="AC35" s="257"/>
      <c r="AD35" s="25"/>
      <c r="AE35" s="25"/>
      <c r="AF35" s="149" t="s">
        <v>122</v>
      </c>
      <c r="AG35" s="143"/>
      <c r="AH35" s="145" t="e">
        <f>AG35/AG36</f>
        <v>#VALUE!</v>
      </c>
      <c r="AI35" s="67"/>
      <c r="AJ35" s="67"/>
      <c r="AK35" s="25"/>
      <c r="AL35" s="25"/>
      <c r="AM35" s="25"/>
      <c r="AN35" s="25"/>
      <c r="AO35"/>
      <c r="AP35"/>
      <c r="AQ35"/>
      <c r="AR35" s="208"/>
      <c r="AS35" s="185"/>
      <c r="AT35" s="185"/>
      <c r="AU35" s="187"/>
      <c r="AV35" s="47"/>
      <c r="AW35" s="47"/>
      <c r="AX35" s="55"/>
      <c r="AY35" s="55"/>
      <c r="AZ35" s="55"/>
      <c r="BA35" s="55"/>
      <c r="BB35" s="282"/>
      <c r="BC35" s="265"/>
      <c r="BD35" s="185"/>
      <c r="BE35" s="185"/>
      <c r="BF35" s="185"/>
      <c r="BJ35" s="51" t="s">
        <v>78</v>
      </c>
      <c r="BK35" s="44">
        <v>2</v>
      </c>
      <c r="BL35" s="60">
        <f>BK35/BK36</f>
        <v>0.66666666666666663</v>
      </c>
      <c r="BM35" s="49"/>
      <c r="BN35" s="48"/>
      <c r="BO35" s="48"/>
      <c r="BP35" s="48"/>
      <c r="BQ35" s="48"/>
      <c r="BR35" s="25"/>
      <c r="BS35" s="25"/>
      <c r="BT35" s="25"/>
      <c r="CC35" s="25"/>
      <c r="CD35" s="25"/>
      <c r="CE35" s="25"/>
      <c r="CF35" s="295"/>
      <c r="CG35" s="295"/>
      <c r="CH35" s="296"/>
      <c r="CI35" s="25"/>
      <c r="CJ35"/>
      <c r="CK35"/>
      <c r="CO35" s="25"/>
      <c r="CP35" s="25"/>
      <c r="CY35"/>
    </row>
    <row r="36" spans="1:103" ht="15.75" customHeight="1" x14ac:dyDescent="0.25">
      <c r="A36" s="67"/>
      <c r="B36" s="67"/>
      <c r="C36" s="67"/>
      <c r="D36" s="103"/>
      <c r="E36"/>
      <c r="F36" s="67"/>
      <c r="G36" s="67"/>
      <c r="H36" s="67"/>
      <c r="K36"/>
      <c r="L36" s="255"/>
      <c r="M36" s="67"/>
      <c r="N36" s="67"/>
      <c r="O36" s="67"/>
      <c r="P36" s="67"/>
      <c r="Q36" s="67"/>
      <c r="R36" s="47"/>
      <c r="S36" s="47"/>
      <c r="T36" s="47"/>
      <c r="U36" s="47"/>
      <c r="V36" s="25"/>
      <c r="W36" s="305"/>
      <c r="X36" s="25"/>
      <c r="Y36" s="257"/>
      <c r="Z36" s="25"/>
      <c r="AA36" s="25"/>
      <c r="AB36" s="25"/>
      <c r="AC36" s="257"/>
      <c r="AD36" s="25"/>
      <c r="AE36" s="25"/>
      <c r="AF36" s="141" t="s">
        <v>125</v>
      </c>
      <c r="AG36" s="141" t="e">
        <f>AG33+AG34+AF35</f>
        <v>#VALUE!</v>
      </c>
      <c r="AH36" s="141" t="e">
        <f>AH33+AH35+AH34</f>
        <v>#VALUE!</v>
      </c>
      <c r="AI36" s="67"/>
      <c r="AJ36" s="67"/>
      <c r="AK36" s="25"/>
      <c r="AL36" s="25"/>
      <c r="AM36" s="25"/>
      <c r="AN36" s="25"/>
      <c r="AO36"/>
      <c r="AP36"/>
      <c r="AQ36"/>
      <c r="AR36" s="208"/>
      <c r="AS36" s="185"/>
      <c r="AT36" s="185"/>
      <c r="AU36" s="187"/>
      <c r="AV36" s="47"/>
      <c r="AW36" s="47"/>
      <c r="AX36" s="55"/>
      <c r="AY36" s="55"/>
      <c r="AZ36" s="55"/>
      <c r="BA36" s="55"/>
      <c r="BB36" s="282"/>
      <c r="BC36" s="265"/>
      <c r="BD36" s="185"/>
      <c r="BE36" s="185"/>
      <c r="BF36" s="185"/>
      <c r="BJ36" s="57" t="s">
        <v>67</v>
      </c>
      <c r="BK36" s="58">
        <f>BK34+BK35+BJ103</f>
        <v>3</v>
      </c>
      <c r="BL36" s="59">
        <f>BL34+BL35+BK103</f>
        <v>1</v>
      </c>
      <c r="BM36" s="49"/>
      <c r="BN36" s="48"/>
      <c r="BO36" s="48"/>
      <c r="BP36" s="48"/>
      <c r="BQ36" s="48"/>
      <c r="BR36" s="25"/>
      <c r="BS36" s="25"/>
      <c r="BT36" s="25"/>
      <c r="CC36" s="25"/>
      <c r="CD36" s="25"/>
      <c r="CE36" s="25"/>
      <c r="CF36" s="295"/>
      <c r="CG36" s="295"/>
      <c r="CH36" s="296"/>
      <c r="CI36" s="25"/>
      <c r="CJ36"/>
      <c r="CK36"/>
      <c r="CO36" s="25"/>
      <c r="CP36" s="25"/>
      <c r="CY36"/>
    </row>
    <row r="37" spans="1:103" ht="15" customHeight="1" x14ac:dyDescent="0.25">
      <c r="A37" s="67"/>
      <c r="B37" s="67"/>
      <c r="C37" s="67"/>
      <c r="D37" s="103"/>
      <c r="E37"/>
      <c r="F37" s="67"/>
      <c r="G37" s="67"/>
      <c r="H37" s="67"/>
      <c r="K37"/>
      <c r="L37" s="255"/>
      <c r="M37" s="67"/>
      <c r="N37" s="67"/>
      <c r="O37" s="67"/>
      <c r="P37" s="67"/>
      <c r="Q37" s="67"/>
      <c r="R37" s="47"/>
      <c r="S37" s="47"/>
      <c r="T37" s="47"/>
      <c r="U37" s="47"/>
      <c r="V37"/>
      <c r="W37" s="303"/>
      <c r="X37"/>
      <c r="Y37" s="258"/>
      <c r="Z37"/>
      <c r="AA37"/>
      <c r="AB37" s="25"/>
      <c r="AC37" s="257"/>
      <c r="AD37" s="25"/>
      <c r="AE37" s="25"/>
      <c r="AF37" s="185"/>
      <c r="AG37" s="185"/>
      <c r="AH37" s="185"/>
      <c r="AI37"/>
      <c r="AJ37"/>
      <c r="AK37" s="25"/>
      <c r="AL37" s="25"/>
      <c r="AM37" s="25"/>
      <c r="AN37" s="25"/>
      <c r="BC37" s="265"/>
      <c r="BD37" s="185"/>
      <c r="BE37" s="185"/>
      <c r="BF37" s="185"/>
      <c r="BN37" s="48"/>
      <c r="BO37" s="48"/>
      <c r="BP37" s="48"/>
      <c r="BQ37" s="48"/>
      <c r="BR37" s="25"/>
      <c r="BS37" s="25"/>
      <c r="BT37" s="25"/>
      <c r="CC37" s="25"/>
      <c r="CD37" s="25"/>
      <c r="CE37" s="25"/>
      <c r="CF37" s="295"/>
      <c r="CG37" s="295"/>
      <c r="CH37" s="296"/>
      <c r="CI37" s="25"/>
      <c r="CJ37"/>
      <c r="CK37"/>
      <c r="CO37" s="25"/>
      <c r="CP37" s="25"/>
      <c r="CY37"/>
    </row>
    <row r="38" spans="1:103" ht="15" customHeight="1" x14ac:dyDescent="0.25">
      <c r="A38" s="67"/>
      <c r="B38" s="67"/>
      <c r="C38" s="67"/>
      <c r="D38" s="103"/>
      <c r="E38"/>
      <c r="F38" s="288"/>
      <c r="G38" s="288"/>
      <c r="H38" s="67"/>
      <c r="K38"/>
      <c r="L38" s="255"/>
      <c r="M38" s="67"/>
      <c r="N38" s="67"/>
      <c r="O38" s="67"/>
      <c r="P38" s="67"/>
      <c r="Q38" s="67"/>
      <c r="R38" s="47"/>
      <c r="S38" s="47"/>
      <c r="T38" s="47"/>
      <c r="U38" s="47"/>
      <c r="V38"/>
      <c r="W38" s="303"/>
      <c r="X38"/>
      <c r="Y38" s="258"/>
      <c r="Z38"/>
      <c r="AA38"/>
      <c r="AB38"/>
      <c r="AC38" s="258"/>
      <c r="AD38" s="25"/>
      <c r="AE38" s="25"/>
      <c r="AF38" s="185"/>
      <c r="AG38" s="185"/>
      <c r="AH38" s="185"/>
      <c r="AI38"/>
      <c r="AJ38"/>
      <c r="AK38" s="25"/>
      <c r="AL38" s="25"/>
      <c r="AM38" s="25"/>
      <c r="AN38" s="25"/>
      <c r="BC38" s="265"/>
      <c r="BD38" s="185"/>
      <c r="BE38" s="185"/>
      <c r="BF38" s="185"/>
      <c r="BJ38" s="25"/>
      <c r="BK38" s="25"/>
      <c r="BL38" s="25"/>
      <c r="BM38" s="25"/>
      <c r="BN38" s="25"/>
      <c r="BO38" s="25"/>
      <c r="BP38" s="25"/>
      <c r="BQ38" s="25"/>
      <c r="BR38" s="25"/>
      <c r="BS38" s="25"/>
      <c r="BT38" s="25"/>
      <c r="BU38" s="25"/>
      <c r="BV38"/>
      <c r="BW38"/>
      <c r="BX38"/>
      <c r="BY38" s="25"/>
      <c r="BZ38" s="25"/>
      <c r="CA38" s="25"/>
      <c r="CB38" s="25"/>
      <c r="CC38" s="25"/>
      <c r="CD38" s="25"/>
      <c r="CE38" s="25"/>
      <c r="CF38" s="295"/>
      <c r="CG38" s="295"/>
      <c r="CH38" s="296"/>
      <c r="CI38" s="25"/>
      <c r="CJ38"/>
      <c r="CK38"/>
      <c r="CO38" s="25"/>
      <c r="CP38" s="25"/>
      <c r="CQ38" s="49"/>
      <c r="CR38" s="49"/>
      <c r="CS38" s="61"/>
      <c r="CT38" s="25"/>
      <c r="CU38" s="25"/>
      <c r="CV38" s="25"/>
      <c r="CW38"/>
      <c r="CX38"/>
      <c r="CY38"/>
    </row>
    <row r="39" spans="1:103" ht="15" customHeight="1" x14ac:dyDescent="0.25">
      <c r="A39" s="67"/>
      <c r="B39" s="67"/>
      <c r="C39" s="67"/>
      <c r="D39" s="67"/>
      <c r="E39" s="67"/>
      <c r="F39" s="103"/>
      <c r="G39"/>
      <c r="H39" s="67"/>
      <c r="K39"/>
      <c r="L39" s="255"/>
      <c r="M39" s="67"/>
      <c r="N39" s="67"/>
      <c r="O39" s="67"/>
      <c r="P39" s="67"/>
      <c r="Q39" s="67"/>
      <c r="R39" s="47"/>
      <c r="S39" s="47"/>
      <c r="T39" s="47"/>
      <c r="U39" s="47"/>
      <c r="V39"/>
      <c r="W39" s="303"/>
      <c r="X39"/>
      <c r="Y39" s="258"/>
      <c r="Z39"/>
      <c r="AA39"/>
      <c r="AB39"/>
      <c r="AC39" s="258"/>
      <c r="AD39"/>
      <c r="AE39" s="25"/>
      <c r="AF39" s="185"/>
      <c r="AG39" s="185"/>
      <c r="AH39" s="185"/>
      <c r="AI39"/>
      <c r="AJ39"/>
      <c r="AK39"/>
      <c r="AL39"/>
      <c r="AM39"/>
      <c r="AN39"/>
      <c r="BC39" s="265"/>
      <c r="BD39" s="185"/>
      <c r="BE39" s="185"/>
      <c r="BF39" s="185"/>
      <c r="BJ39" s="25"/>
      <c r="BK39" s="25"/>
      <c r="BL39" s="25"/>
      <c r="BM39" s="25"/>
      <c r="BN39" s="25"/>
      <c r="BO39" s="25"/>
      <c r="BP39" s="25"/>
      <c r="BQ39" s="25"/>
      <c r="BR39" s="25"/>
      <c r="BS39" s="25"/>
      <c r="BT39" s="25"/>
      <c r="BU39" s="25"/>
      <c r="BV39"/>
      <c r="BW39"/>
      <c r="BX39"/>
      <c r="BY39" s="25"/>
      <c r="BZ39" s="25"/>
      <c r="CA39" s="25"/>
      <c r="CB39" s="25"/>
      <c r="CC39" s="25"/>
      <c r="CD39" s="25"/>
      <c r="CE39" s="25"/>
      <c r="CO39" s="25"/>
      <c r="CP39" s="25"/>
      <c r="CQ39" s="49"/>
      <c r="CR39" s="49"/>
      <c r="CS39" s="61"/>
      <c r="CT39" s="25"/>
      <c r="CU39" s="25"/>
      <c r="CV39" s="25"/>
      <c r="CW39"/>
      <c r="CX39"/>
      <c r="CY39"/>
    </row>
    <row r="40" spans="1:103" ht="15" customHeight="1" x14ac:dyDescent="0.25">
      <c r="A40" s="67"/>
      <c r="B40" s="67"/>
      <c r="C40" s="67"/>
      <c r="D40" s="67"/>
      <c r="E40" s="67"/>
      <c r="F40" s="103"/>
      <c r="G40"/>
      <c r="H40" s="67"/>
      <c r="K40"/>
      <c r="L40" s="255"/>
      <c r="M40" s="67"/>
      <c r="N40" s="67"/>
      <c r="O40" s="67"/>
      <c r="P40" s="67"/>
      <c r="Q40" s="67"/>
      <c r="R40" s="47"/>
      <c r="S40" s="47"/>
      <c r="T40" s="47"/>
      <c r="U40" s="47"/>
      <c r="V40" s="47"/>
      <c r="W40" s="306"/>
      <c r="X40" s="47"/>
      <c r="Y40" s="259"/>
      <c r="Z40" s="47"/>
      <c r="AA40" s="47"/>
      <c r="AB40"/>
      <c r="AC40" s="258"/>
      <c r="AD40"/>
      <c r="AE40" s="25"/>
      <c r="AF40" s="185"/>
      <c r="AG40" s="185"/>
      <c r="AH40" s="185"/>
      <c r="AI40" s="47"/>
      <c r="AJ40" s="47"/>
      <c r="AK40"/>
      <c r="AL40"/>
      <c r="AM40"/>
      <c r="AN40"/>
      <c r="BC40" s="265"/>
      <c r="BD40" s="185"/>
      <c r="BE40" s="185"/>
      <c r="BF40" s="185"/>
      <c r="BJ40" s="25"/>
      <c r="BK40" s="25"/>
      <c r="BL40" s="25"/>
      <c r="BM40" s="25"/>
      <c r="BN40" s="25"/>
      <c r="BO40" s="25"/>
      <c r="BP40" s="25"/>
      <c r="BQ40" s="25"/>
      <c r="BR40" s="25"/>
      <c r="BS40" s="25"/>
      <c r="BT40" s="25"/>
      <c r="BU40" s="25"/>
      <c r="BV40"/>
      <c r="BW40"/>
      <c r="BX40"/>
      <c r="BY40" s="25"/>
      <c r="BZ40" s="25"/>
      <c r="CA40" s="25"/>
      <c r="CB40" s="25"/>
      <c r="CC40" s="25"/>
      <c r="CD40" s="25"/>
      <c r="CE40" s="25"/>
      <c r="CO40" s="25"/>
      <c r="CP40" s="25"/>
      <c r="CQ40" s="49"/>
      <c r="CR40" s="49"/>
      <c r="CS40" s="61"/>
      <c r="CT40" s="25"/>
      <c r="CU40" s="25"/>
      <c r="CV40" s="25"/>
      <c r="CW40"/>
      <c r="CX40"/>
      <c r="CY40"/>
    </row>
    <row r="41" spans="1:103" ht="17.25" customHeight="1" x14ac:dyDescent="0.25">
      <c r="A41" s="67"/>
      <c r="B41" s="67"/>
      <c r="C41" s="67"/>
      <c r="D41" s="67"/>
      <c r="E41" s="67"/>
      <c r="F41" s="103"/>
      <c r="G41"/>
      <c r="H41" s="67"/>
      <c r="K41"/>
      <c r="L41" s="255"/>
      <c r="M41" s="67"/>
      <c r="N41" s="67"/>
      <c r="O41" s="67"/>
      <c r="P41" s="67"/>
      <c r="Q41" s="67"/>
      <c r="R41" s="47"/>
      <c r="S41" s="47"/>
      <c r="T41" s="47"/>
      <c r="U41" s="47"/>
      <c r="V41" s="47"/>
      <c r="W41" s="306"/>
      <c r="X41" s="47"/>
      <c r="Y41" s="259"/>
      <c r="Z41" s="47"/>
      <c r="AA41" s="47"/>
      <c r="AB41" s="47"/>
      <c r="AC41" s="259"/>
      <c r="AD41"/>
      <c r="AE41" s="25"/>
      <c r="AF41" s="185"/>
      <c r="AG41" s="47"/>
      <c r="AH41" s="47"/>
      <c r="AI41" s="47"/>
      <c r="AJ41" s="47"/>
      <c r="AK41"/>
      <c r="AL41"/>
      <c r="AM41"/>
      <c r="AN41"/>
      <c r="BC41" s="265"/>
      <c r="BD41" s="185"/>
      <c r="BE41" s="185"/>
      <c r="BF41" s="185"/>
      <c r="BJ41" s="25"/>
      <c r="BK41" s="25"/>
      <c r="BL41" s="25"/>
      <c r="BM41" s="25"/>
      <c r="BN41" s="25"/>
      <c r="BO41" s="25"/>
      <c r="BP41" s="25"/>
      <c r="BQ41" s="25"/>
      <c r="BR41" s="25"/>
      <c r="BS41" s="25"/>
      <c r="BT41" s="25"/>
      <c r="BU41" s="25"/>
      <c r="BV41"/>
      <c r="BW41"/>
      <c r="BX41"/>
      <c r="BY41" s="25"/>
      <c r="BZ41" s="25"/>
      <c r="CA41" s="25"/>
      <c r="CB41" s="25"/>
      <c r="CC41" s="25"/>
      <c r="CD41" s="25"/>
      <c r="CE41" s="25"/>
      <c r="CO41" s="25"/>
      <c r="CP41" s="25"/>
      <c r="CU41" s="25"/>
      <c r="CV41" s="25"/>
      <c r="CW41"/>
      <c r="CX41"/>
      <c r="CY41"/>
    </row>
    <row r="42" spans="1:103" ht="15" customHeight="1" x14ac:dyDescent="0.25">
      <c r="A42" s="67"/>
      <c r="B42" s="67"/>
      <c r="C42" s="67"/>
      <c r="D42" s="67"/>
      <c r="E42" s="67"/>
      <c r="F42" s="103"/>
      <c r="G42"/>
      <c r="H42" s="185"/>
      <c r="K42"/>
      <c r="L42" s="255"/>
      <c r="M42" s="67"/>
      <c r="N42" s="67"/>
      <c r="O42" s="67"/>
      <c r="P42" s="67"/>
      <c r="Q42" s="67"/>
      <c r="R42" s="67"/>
      <c r="S42" s="47"/>
      <c r="T42" s="47"/>
      <c r="U42" s="47"/>
      <c r="V42" s="47"/>
      <c r="W42" s="306"/>
      <c r="X42" s="47"/>
      <c r="Y42" s="259"/>
      <c r="Z42" s="47"/>
      <c r="AA42" s="47"/>
      <c r="AB42" s="47"/>
      <c r="AC42" s="259"/>
      <c r="AD42" s="47"/>
      <c r="AE42" s="25"/>
      <c r="AF42" s="185"/>
      <c r="AG42" s="47"/>
      <c r="AH42" s="47"/>
      <c r="AI42" s="47"/>
      <c r="AJ42" s="47"/>
      <c r="AK42" s="47"/>
      <c r="AL42" s="47"/>
      <c r="AM42" s="47"/>
      <c r="AN42" s="47"/>
      <c r="BC42" s="265"/>
      <c r="BD42" s="185"/>
      <c r="BE42" s="185"/>
      <c r="BF42" s="185"/>
      <c r="BJ42" s="25"/>
      <c r="BK42" s="25"/>
      <c r="BL42" s="25"/>
      <c r="BM42" s="25"/>
      <c r="BN42" s="25"/>
      <c r="BO42" s="25"/>
      <c r="BP42" s="25"/>
      <c r="BQ42" s="25"/>
      <c r="BR42" s="25"/>
      <c r="BS42" s="25"/>
      <c r="BT42" s="25"/>
      <c r="BU42" s="25"/>
      <c r="BV42"/>
      <c r="BW42"/>
      <c r="BX42"/>
      <c r="BY42" s="25"/>
      <c r="BZ42" s="25"/>
      <c r="CA42" s="25"/>
      <c r="CB42" s="25"/>
      <c r="CC42" s="25"/>
      <c r="CD42" s="25"/>
      <c r="CE42" s="25"/>
      <c r="CF42" s="295"/>
      <c r="CG42" s="295"/>
      <c r="CH42" s="296"/>
      <c r="CI42" s="25"/>
      <c r="CJ42"/>
      <c r="CK42"/>
      <c r="CO42" s="25"/>
      <c r="CP42" s="25"/>
      <c r="CU42" s="25"/>
      <c r="CV42" s="25"/>
      <c r="CW42"/>
      <c r="CX42"/>
      <c r="CY42"/>
    </row>
    <row r="43" spans="1:103" ht="15" customHeight="1" x14ac:dyDescent="0.25">
      <c r="A43" s="67"/>
      <c r="B43" s="67"/>
      <c r="C43" s="67"/>
      <c r="D43" s="67"/>
      <c r="E43" s="67"/>
      <c r="F43" s="67"/>
      <c r="G43" s="67"/>
      <c r="H43" s="185"/>
      <c r="K43"/>
      <c r="L43" s="255"/>
      <c r="M43" s="67"/>
      <c r="N43" s="67"/>
      <c r="O43" s="67"/>
      <c r="P43" s="67"/>
      <c r="Q43" s="67"/>
      <c r="R43" s="67"/>
      <c r="S43" s="47"/>
      <c r="T43" s="47"/>
      <c r="U43" s="47"/>
      <c r="V43" s="47"/>
      <c r="W43" s="306"/>
      <c r="X43" s="47"/>
      <c r="Y43" s="259"/>
      <c r="Z43" s="47"/>
      <c r="AA43" s="47"/>
      <c r="AB43" s="47"/>
      <c r="AC43" s="259"/>
      <c r="AD43" s="47"/>
      <c r="AE43" s="25"/>
      <c r="AF43"/>
      <c r="AG43" s="47"/>
      <c r="AH43" s="47"/>
      <c r="AI43" s="47"/>
      <c r="AJ43" s="47"/>
      <c r="AK43" s="47"/>
      <c r="AL43" s="47"/>
      <c r="AM43" s="47"/>
      <c r="AN43" s="47"/>
      <c r="AP43" s="4"/>
      <c r="AQ43" s="63"/>
      <c r="AR43" s="64"/>
      <c r="AS43" s="4"/>
      <c r="AT43" s="4"/>
      <c r="AV43" s="47"/>
      <c r="AW43" s="47"/>
      <c r="AX43" s="55"/>
      <c r="AY43" s="55"/>
      <c r="AZ43" s="55"/>
      <c r="BA43" s="55"/>
      <c r="BB43" s="282"/>
      <c r="BC43" s="103"/>
      <c r="BD43" s="185"/>
      <c r="BE43" s="185"/>
      <c r="BF43" s="185"/>
      <c r="BJ43" s="25"/>
      <c r="BK43" s="25"/>
      <c r="BL43" s="25"/>
      <c r="BM43" s="25"/>
      <c r="BN43" s="25"/>
      <c r="BO43" s="25"/>
      <c r="BP43" s="25"/>
      <c r="BQ43" s="25"/>
      <c r="BR43" s="25"/>
      <c r="BS43" s="25"/>
      <c r="BT43" s="25"/>
      <c r="BU43" s="25"/>
      <c r="BV43"/>
      <c r="BW43"/>
      <c r="BX43"/>
      <c r="BY43" s="25"/>
      <c r="BZ43" s="25"/>
      <c r="CA43" s="25"/>
      <c r="CB43" s="25"/>
      <c r="CC43" s="25"/>
      <c r="CD43" s="25"/>
      <c r="CE43" s="25"/>
      <c r="CO43" s="25"/>
      <c r="CP43" s="25"/>
      <c r="CU43" s="25"/>
      <c r="CV43" s="25"/>
      <c r="CW43"/>
      <c r="CX43"/>
      <c r="CY43"/>
    </row>
    <row r="44" spans="1:103" ht="15" customHeight="1" x14ac:dyDescent="0.25">
      <c r="A44" s="67"/>
      <c r="B44" s="67"/>
      <c r="C44" s="67"/>
      <c r="D44" s="67"/>
      <c r="E44" s="67"/>
      <c r="F44" s="67"/>
      <c r="G44" s="67"/>
      <c r="H44" s="185"/>
      <c r="K44"/>
      <c r="L44" s="255"/>
      <c r="M44" s="67"/>
      <c r="N44" s="67"/>
      <c r="O44" s="67"/>
      <c r="P44" s="67"/>
      <c r="Q44" s="67"/>
      <c r="R44" s="67"/>
      <c r="S44" s="47"/>
      <c r="T44" s="47"/>
      <c r="U44" s="47"/>
      <c r="V44" s="47"/>
      <c r="W44" s="306"/>
      <c r="X44" s="47"/>
      <c r="Y44" s="259"/>
      <c r="Z44" s="47"/>
      <c r="AA44" s="47"/>
      <c r="AB44" s="47"/>
      <c r="AC44" s="259"/>
      <c r="AD44" s="47"/>
      <c r="AE44"/>
      <c r="AF44"/>
      <c r="AG44" s="47"/>
      <c r="AH44" s="47"/>
      <c r="AI44" s="47"/>
      <c r="AJ44" s="47"/>
      <c r="AK44" s="47"/>
      <c r="AL44" s="47"/>
      <c r="AM44" s="47"/>
      <c r="AN44" s="47"/>
      <c r="AP44" s="4"/>
      <c r="AQ44" s="63"/>
      <c r="AR44" s="64"/>
      <c r="AS44" s="4"/>
      <c r="AT44" s="4"/>
      <c r="AV44" s="47"/>
      <c r="AW44" s="47"/>
      <c r="AX44" s="55"/>
      <c r="AY44" s="55"/>
      <c r="AZ44" s="55"/>
      <c r="BA44" s="55"/>
      <c r="BB44" s="282"/>
      <c r="BC44" s="103"/>
      <c r="BD44" s="185"/>
      <c r="BE44" s="185"/>
      <c r="BF44" s="185"/>
      <c r="BJ44" s="25"/>
      <c r="BK44" s="25"/>
      <c r="BL44" s="25"/>
      <c r="BM44" s="25"/>
      <c r="BN44" s="25"/>
      <c r="BO44" s="25"/>
      <c r="BP44" s="25"/>
      <c r="BQ44" s="25"/>
      <c r="BR44" s="25"/>
      <c r="BS44" s="25"/>
      <c r="BT44" s="25"/>
      <c r="BU44" s="25"/>
      <c r="BV44"/>
      <c r="BW44"/>
      <c r="BX44"/>
      <c r="BY44" s="25"/>
      <c r="BZ44" s="25"/>
      <c r="CA44" s="25"/>
      <c r="CB44" s="25"/>
      <c r="CC44" s="25"/>
      <c r="CD44" s="25"/>
      <c r="CE44" s="25"/>
      <c r="CO44" s="25"/>
      <c r="CP44" s="25"/>
      <c r="CU44" s="25"/>
      <c r="CV44" s="25"/>
      <c r="CW44"/>
      <c r="CX44"/>
      <c r="CY44"/>
    </row>
    <row r="45" spans="1:103" ht="15" customHeight="1" x14ac:dyDescent="0.25">
      <c r="A45" s="67"/>
      <c r="B45" s="67"/>
      <c r="C45" s="67"/>
      <c r="D45" s="67"/>
      <c r="E45" s="67"/>
      <c r="F45" s="67"/>
      <c r="G45" s="67"/>
      <c r="H45" s="185"/>
      <c r="K45"/>
      <c r="L45" s="255"/>
      <c r="M45" s="67"/>
      <c r="N45" s="67"/>
      <c r="O45" s="67"/>
      <c r="P45" s="67"/>
      <c r="Q45" s="67"/>
      <c r="R45" s="67"/>
      <c r="S45" s="47"/>
      <c r="T45" s="47"/>
      <c r="U45" s="47"/>
      <c r="V45" s="47"/>
      <c r="W45" s="306"/>
      <c r="X45" s="47"/>
      <c r="Y45" s="259"/>
      <c r="Z45" s="47"/>
      <c r="AA45" s="47"/>
      <c r="AB45" s="47"/>
      <c r="AC45" s="259"/>
      <c r="AD45" s="47"/>
      <c r="AE45"/>
      <c r="AF45" s="47"/>
      <c r="AG45" s="47"/>
      <c r="AH45" s="47"/>
      <c r="AI45" s="47"/>
      <c r="AJ45" s="47"/>
      <c r="AK45" s="47"/>
      <c r="AL45" s="47"/>
      <c r="AM45" s="47"/>
      <c r="AN45" s="47"/>
      <c r="AP45" s="4"/>
      <c r="AQ45" s="63"/>
      <c r="AR45" s="64"/>
      <c r="AS45" s="4"/>
      <c r="AT45" s="4"/>
      <c r="AV45" s="47"/>
      <c r="AW45" s="47"/>
      <c r="AX45" s="55"/>
      <c r="AY45" s="55"/>
      <c r="AZ45" s="55"/>
      <c r="BA45" s="55"/>
      <c r="BB45" s="282"/>
      <c r="BC45" s="103"/>
      <c r="BD45" s="185"/>
      <c r="BE45" s="185"/>
      <c r="BF45" s="185"/>
      <c r="BJ45" s="25"/>
      <c r="BK45" s="25"/>
      <c r="BL45" s="25"/>
      <c r="BM45" s="25"/>
      <c r="BN45" s="25"/>
      <c r="BO45" s="25"/>
      <c r="BP45" s="25"/>
      <c r="BQ45" s="25"/>
      <c r="BR45" s="25"/>
      <c r="BS45" s="25"/>
      <c r="BT45" s="25"/>
      <c r="BU45" s="25"/>
      <c r="BV45"/>
      <c r="BW45"/>
      <c r="BX45"/>
      <c r="BY45" s="25"/>
      <c r="BZ45" s="25"/>
      <c r="CA45" s="25"/>
      <c r="CB45" s="25"/>
      <c r="CC45" s="25"/>
      <c r="CD45" s="25"/>
      <c r="CE45" s="25"/>
      <c r="CO45" s="25"/>
      <c r="CP45" s="25"/>
      <c r="CU45" s="25"/>
      <c r="CV45" s="25"/>
      <c r="CW45"/>
      <c r="CX45"/>
      <c r="CY45"/>
    </row>
    <row r="46" spans="1:103" ht="15" customHeight="1" x14ac:dyDescent="0.25">
      <c r="A46" s="67"/>
      <c r="B46" s="67"/>
      <c r="C46" s="67"/>
      <c r="D46" s="67"/>
      <c r="E46" s="67"/>
      <c r="F46" s="67"/>
      <c r="G46" s="67"/>
      <c r="H46" s="185"/>
      <c r="K46"/>
      <c r="L46" s="255"/>
      <c r="M46" s="67"/>
      <c r="N46" s="67"/>
      <c r="O46" s="67"/>
      <c r="P46" s="67"/>
      <c r="Q46" s="67"/>
      <c r="R46" s="67"/>
      <c r="S46" s="47"/>
      <c r="T46" s="47"/>
      <c r="U46" s="47"/>
      <c r="V46" s="47"/>
      <c r="W46" s="306"/>
      <c r="X46" s="47"/>
      <c r="Y46" s="259"/>
      <c r="Z46" s="47"/>
      <c r="AA46" s="47"/>
      <c r="AB46" s="47"/>
      <c r="AC46" s="259"/>
      <c r="AD46" s="47"/>
      <c r="AE46"/>
      <c r="AF46" s="47"/>
      <c r="AG46" s="47"/>
      <c r="AH46" s="47"/>
      <c r="AI46" s="47"/>
      <c r="AJ46" s="47"/>
      <c r="AK46" s="47"/>
      <c r="AL46" s="47"/>
      <c r="AM46" s="47"/>
      <c r="AN46" s="47"/>
      <c r="AP46" s="4"/>
      <c r="AQ46" s="63"/>
      <c r="AR46" s="64"/>
      <c r="AS46" s="4"/>
      <c r="AT46" s="4"/>
      <c r="AV46" s="47"/>
      <c r="AW46" s="47"/>
      <c r="AX46" s="55"/>
      <c r="AY46" s="55"/>
      <c r="AZ46" s="55"/>
      <c r="BA46" s="55"/>
      <c r="BB46" s="282"/>
      <c r="BC46" s="103"/>
      <c r="BD46"/>
      <c r="BE46" s="47"/>
      <c r="BF46" s="47"/>
      <c r="BJ46" s="25"/>
      <c r="BK46" s="25"/>
      <c r="BL46" s="25"/>
      <c r="BM46" s="25"/>
      <c r="BN46" s="25"/>
      <c r="BO46" s="25"/>
      <c r="BP46" s="25"/>
      <c r="BQ46" s="25"/>
      <c r="BR46" s="25"/>
      <c r="BS46" s="25"/>
      <c r="BT46" s="25"/>
      <c r="BU46" s="25"/>
      <c r="BV46"/>
      <c r="BW46"/>
      <c r="BX46"/>
      <c r="BY46" s="25"/>
      <c r="BZ46" s="25"/>
      <c r="CA46" s="25"/>
      <c r="CB46" s="25"/>
      <c r="CC46" s="25"/>
      <c r="CD46" s="25"/>
      <c r="CE46" s="25"/>
      <c r="CO46" s="25"/>
      <c r="CP46" s="25"/>
      <c r="CU46" s="25"/>
      <c r="CV46" s="25"/>
      <c r="CW46"/>
      <c r="CX46"/>
      <c r="CY46"/>
    </row>
    <row r="47" spans="1:103" ht="15" customHeight="1" x14ac:dyDescent="0.25">
      <c r="A47" s="67"/>
      <c r="B47" s="67"/>
      <c r="C47" s="67"/>
      <c r="D47" s="67"/>
      <c r="E47" s="67"/>
      <c r="F47" s="67"/>
      <c r="G47" s="67"/>
      <c r="H47" s="185"/>
      <c r="K47"/>
      <c r="L47" s="255"/>
      <c r="M47" s="67"/>
      <c r="N47" s="67"/>
      <c r="O47" s="67"/>
      <c r="P47" s="67"/>
      <c r="Q47" s="67"/>
      <c r="R47" s="67"/>
      <c r="S47" s="47"/>
      <c r="T47" s="47"/>
      <c r="U47" s="47"/>
      <c r="V47" s="47"/>
      <c r="W47" s="306"/>
      <c r="X47" s="47"/>
      <c r="Y47" s="259"/>
      <c r="Z47" s="47"/>
      <c r="AA47" s="47"/>
      <c r="AB47" s="47"/>
      <c r="AC47" s="259"/>
      <c r="AD47" s="47"/>
      <c r="AE47" s="47"/>
      <c r="AF47" s="47"/>
      <c r="AG47" s="47"/>
      <c r="AH47" s="47"/>
      <c r="AI47" s="47"/>
      <c r="AJ47" s="47"/>
      <c r="AK47" s="47"/>
      <c r="AL47" s="47"/>
      <c r="AM47" s="47"/>
      <c r="AN47" s="47"/>
      <c r="AP47" s="4"/>
      <c r="AQ47" s="63"/>
      <c r="AR47" s="64"/>
      <c r="AS47" s="4"/>
      <c r="AT47" s="4"/>
      <c r="AV47" s="47"/>
      <c r="AW47" s="47"/>
      <c r="AX47" s="55"/>
      <c r="AY47" s="55"/>
      <c r="AZ47" s="55"/>
      <c r="BA47" s="55"/>
      <c r="BB47" s="282"/>
      <c r="BC47" s="103"/>
      <c r="BD47" s="25"/>
      <c r="BE47" s="47"/>
      <c r="BF47" s="25"/>
      <c r="BJ47" s="25"/>
      <c r="BK47" s="25"/>
      <c r="BL47" s="25"/>
      <c r="BM47" s="25"/>
      <c r="BN47" s="25"/>
      <c r="BO47" s="25"/>
      <c r="BP47" s="25"/>
      <c r="BQ47" s="25"/>
      <c r="BR47" s="25"/>
      <c r="BS47" s="25"/>
      <c r="BT47" s="25"/>
      <c r="BU47" s="25"/>
      <c r="BV47"/>
      <c r="BW47"/>
      <c r="BX47"/>
      <c r="BY47" s="25"/>
      <c r="BZ47" s="25"/>
      <c r="CA47" s="25"/>
      <c r="CB47" s="25"/>
      <c r="CC47" s="25"/>
      <c r="CD47" s="25"/>
      <c r="CE47" s="25"/>
      <c r="CF47" s="295"/>
      <c r="CG47" s="295"/>
      <c r="CH47" s="296"/>
      <c r="CI47" s="25"/>
      <c r="CJ47"/>
      <c r="CK47"/>
      <c r="CO47" s="25"/>
      <c r="CP47" s="25"/>
      <c r="CU47" s="25"/>
      <c r="CV47" s="25"/>
      <c r="CW47"/>
      <c r="CX47"/>
      <c r="CY47"/>
    </row>
    <row r="48" spans="1:103" ht="15" customHeight="1" x14ac:dyDescent="0.25">
      <c r="A48" s="67"/>
      <c r="B48" s="67"/>
      <c r="C48" s="67"/>
      <c r="D48" s="67"/>
      <c r="E48" s="67"/>
      <c r="F48" s="67"/>
      <c r="G48" s="67"/>
      <c r="H48" s="185"/>
      <c r="K48"/>
      <c r="L48" s="255"/>
      <c r="M48" s="67"/>
      <c r="N48" s="67"/>
      <c r="O48" s="67"/>
      <c r="P48" s="67"/>
      <c r="Q48" s="67"/>
      <c r="R48" s="67"/>
      <c r="S48" s="47"/>
      <c r="T48" s="47"/>
      <c r="U48" s="47"/>
      <c r="V48" s="47"/>
      <c r="W48" s="306"/>
      <c r="X48" s="47"/>
      <c r="Y48" s="259"/>
      <c r="Z48" s="47"/>
      <c r="AA48" s="47"/>
      <c r="AB48" s="47"/>
      <c r="AC48" s="259"/>
      <c r="AD48" s="47"/>
      <c r="AE48" s="47"/>
      <c r="AF48" s="47"/>
      <c r="AG48" s="47"/>
      <c r="AH48" s="47"/>
      <c r="AI48" s="47"/>
      <c r="AJ48" s="47"/>
      <c r="AK48" s="47"/>
      <c r="AL48" s="47"/>
      <c r="AM48" s="47"/>
      <c r="AN48" s="47"/>
      <c r="AP48" s="4"/>
      <c r="AQ48" s="63"/>
      <c r="AR48" s="64"/>
      <c r="AS48" s="4"/>
      <c r="AT48" s="4"/>
      <c r="AV48" s="47"/>
      <c r="AW48" s="47"/>
      <c r="AX48" s="55"/>
      <c r="AY48" s="55"/>
      <c r="AZ48" s="55"/>
      <c r="BA48" s="55"/>
      <c r="BB48" s="282"/>
      <c r="BC48" s="103"/>
      <c r="BD48" s="25"/>
      <c r="BE48" s="47"/>
      <c r="BF48" s="25"/>
      <c r="BJ48" s="25"/>
      <c r="BK48" s="25"/>
      <c r="BL48" s="25"/>
      <c r="BM48" s="25"/>
      <c r="BN48" s="25"/>
      <c r="BO48" s="25"/>
      <c r="BP48" s="25"/>
      <c r="BQ48" s="25"/>
      <c r="BR48" s="25"/>
      <c r="BS48" s="25"/>
      <c r="BT48" s="25"/>
      <c r="BU48" s="25"/>
      <c r="BV48"/>
      <c r="BW48"/>
      <c r="BX48"/>
      <c r="BY48" s="25"/>
      <c r="BZ48" s="25"/>
      <c r="CA48" s="25"/>
      <c r="CB48" s="25"/>
      <c r="CC48" s="25"/>
      <c r="CD48" s="25"/>
      <c r="CE48" s="25"/>
      <c r="CF48" s="295"/>
      <c r="CG48" s="295"/>
      <c r="CH48" s="296"/>
      <c r="CI48" s="25"/>
      <c r="CJ48"/>
      <c r="CK48"/>
      <c r="CU48" s="25"/>
      <c r="CV48" s="25"/>
      <c r="CW48"/>
      <c r="CX48"/>
      <c r="CY48"/>
    </row>
    <row r="49" spans="1:103" ht="15" customHeight="1" x14ac:dyDescent="0.25">
      <c r="A49" s="67"/>
      <c r="B49" s="67"/>
      <c r="C49" s="67"/>
      <c r="D49" s="67"/>
      <c r="E49" s="67"/>
      <c r="F49" s="67"/>
      <c r="G49" s="67"/>
      <c r="H49" s="185"/>
      <c r="K49"/>
      <c r="L49" s="255"/>
      <c r="M49" s="67"/>
      <c r="N49" s="67"/>
      <c r="O49" s="67"/>
      <c r="P49" s="67"/>
      <c r="Q49" s="67"/>
      <c r="R49" s="67"/>
      <c r="S49" s="47"/>
      <c r="T49" s="47"/>
      <c r="U49" s="47"/>
      <c r="V49" s="47"/>
      <c r="W49" s="306"/>
      <c r="X49" s="47"/>
      <c r="Y49" s="259"/>
      <c r="Z49" s="47"/>
      <c r="AA49" s="47"/>
      <c r="AB49" s="47"/>
      <c r="AC49" s="259"/>
      <c r="AD49" s="47"/>
      <c r="AE49" s="47"/>
      <c r="AF49" s="47"/>
      <c r="AG49" s="47"/>
      <c r="AH49" s="47"/>
      <c r="AI49" s="47"/>
      <c r="AJ49" s="47"/>
      <c r="AK49" s="47"/>
      <c r="AL49" s="47"/>
      <c r="AM49" s="47"/>
      <c r="AN49" s="47"/>
      <c r="AP49" s="4"/>
      <c r="AQ49" s="63"/>
      <c r="AR49" s="64"/>
      <c r="AS49" s="4"/>
      <c r="AT49" s="4"/>
      <c r="AV49" s="47"/>
      <c r="AW49" s="47"/>
      <c r="AX49" s="55"/>
      <c r="AY49" s="55"/>
      <c r="AZ49" s="55"/>
      <c r="BA49" s="55"/>
      <c r="BB49" s="282"/>
      <c r="BC49" s="103"/>
      <c r="BD49" s="25"/>
      <c r="BE49" s="47"/>
      <c r="BF49" s="25"/>
      <c r="BJ49" s="25"/>
      <c r="BK49" s="25"/>
      <c r="BL49" s="25"/>
      <c r="BM49" s="25"/>
      <c r="BN49" s="25"/>
      <c r="BO49" s="25"/>
      <c r="BP49" s="25"/>
      <c r="BQ49" s="25"/>
      <c r="BR49" s="25"/>
      <c r="BS49" s="25"/>
      <c r="BT49" s="25"/>
      <c r="BU49" s="25"/>
      <c r="BV49"/>
      <c r="BW49"/>
      <c r="BX49"/>
      <c r="BY49" s="25"/>
      <c r="BZ49" s="25"/>
      <c r="CA49" s="25"/>
      <c r="CB49" s="25"/>
      <c r="CC49" s="25"/>
      <c r="CD49" s="25"/>
      <c r="CE49" s="25"/>
      <c r="CF49" s="295"/>
      <c r="CG49" s="295"/>
      <c r="CH49" s="296"/>
      <c r="CI49" s="25"/>
      <c r="CJ49"/>
      <c r="CK49"/>
      <c r="CQ49" s="51"/>
      <c r="CR49" s="44"/>
      <c r="CS49" s="60"/>
      <c r="CT49" s="25"/>
      <c r="CU49" s="25"/>
      <c r="CV49" s="25"/>
      <c r="CW49"/>
      <c r="CX49"/>
      <c r="CY49"/>
    </row>
    <row r="50" spans="1:103" ht="15" customHeight="1" x14ac:dyDescent="0.25">
      <c r="A50" s="67"/>
      <c r="B50" s="67"/>
      <c r="C50" s="67"/>
      <c r="D50" s="67"/>
      <c r="E50" s="67"/>
      <c r="F50" s="67"/>
      <c r="G50" s="67"/>
      <c r="H50" s="185"/>
      <c r="K50"/>
      <c r="L50" s="255"/>
      <c r="M50" s="67"/>
      <c r="N50" s="67"/>
      <c r="O50" s="67"/>
      <c r="P50" s="67"/>
      <c r="Q50" s="67"/>
      <c r="R50" s="67"/>
      <c r="S50" s="47"/>
      <c r="T50" s="47"/>
      <c r="U50" s="47"/>
      <c r="V50" s="47"/>
      <c r="W50" s="306"/>
      <c r="X50" s="47"/>
      <c r="Y50" s="259"/>
      <c r="Z50" s="47"/>
      <c r="AA50" s="47"/>
      <c r="AB50" s="47"/>
      <c r="AC50" s="259"/>
      <c r="AD50" s="47"/>
      <c r="AE50" s="47"/>
      <c r="AF50" s="47"/>
      <c r="AG50" s="47"/>
      <c r="AH50" s="47"/>
      <c r="AI50" s="47"/>
      <c r="AJ50" s="47"/>
      <c r="AK50" s="47"/>
      <c r="AL50" s="47"/>
      <c r="AM50" s="47"/>
      <c r="AN50" s="47"/>
      <c r="AP50" s="4"/>
      <c r="AQ50" s="63"/>
      <c r="AR50" s="64"/>
      <c r="AS50" s="4"/>
      <c r="AT50" s="4"/>
      <c r="AV50" s="47"/>
      <c r="AW50" s="47"/>
      <c r="AX50" s="55"/>
      <c r="AY50" s="55"/>
      <c r="AZ50" s="55"/>
      <c r="BA50" s="55"/>
      <c r="BB50" s="282"/>
      <c r="BC50" s="103"/>
      <c r="BD50" s="25"/>
      <c r="BE50" s="47"/>
      <c r="BF50" s="25"/>
      <c r="BJ50" s="25"/>
      <c r="BK50" s="25"/>
      <c r="BL50" s="25"/>
      <c r="BM50" s="25"/>
      <c r="BN50" s="25"/>
      <c r="BO50" s="25"/>
      <c r="BP50" s="25"/>
      <c r="BQ50" s="25"/>
      <c r="BR50" s="25"/>
      <c r="BS50" s="25"/>
      <c r="BT50" s="25"/>
      <c r="BU50" s="25"/>
      <c r="BV50"/>
      <c r="BW50"/>
      <c r="BX50"/>
      <c r="BY50" s="25"/>
      <c r="BZ50" s="25"/>
      <c r="CA50" s="25"/>
      <c r="CB50" s="25"/>
      <c r="CC50" s="25"/>
      <c r="CD50" s="25"/>
      <c r="CE50" s="25"/>
      <c r="CF50" s="295"/>
      <c r="CG50" s="295"/>
      <c r="CH50" s="296"/>
      <c r="CI50" s="25"/>
      <c r="CJ50"/>
      <c r="CK50"/>
      <c r="CQ50" s="57" t="s">
        <v>67</v>
      </c>
      <c r="CR50" s="58">
        <f>CR25+CR26+CR27+CR29</f>
        <v>4</v>
      </c>
      <c r="CS50" s="59">
        <f>CS25+CS26+CS27+CS29</f>
        <v>2</v>
      </c>
      <c r="CT50" s="25"/>
      <c r="CU50" s="25"/>
      <c r="CV50" s="25"/>
      <c r="CW50"/>
      <c r="CX50"/>
      <c r="CY50"/>
    </row>
    <row r="51" spans="1:103" ht="15" customHeight="1" x14ac:dyDescent="0.25">
      <c r="A51" s="67"/>
      <c r="B51" s="67"/>
      <c r="C51" s="67"/>
      <c r="D51" s="67"/>
      <c r="E51" s="67"/>
      <c r="F51" s="67"/>
      <c r="G51" s="67"/>
      <c r="K51"/>
      <c r="L51" s="255"/>
      <c r="M51" s="67"/>
      <c r="N51" s="67"/>
      <c r="O51" s="67"/>
      <c r="P51" s="67"/>
      <c r="Q51" s="67"/>
      <c r="R51" s="67"/>
      <c r="S51" s="47"/>
      <c r="T51" s="47"/>
      <c r="U51" s="47"/>
      <c r="V51" s="47"/>
      <c r="W51" s="306"/>
      <c r="X51" s="47"/>
      <c r="Y51" s="259"/>
      <c r="Z51" s="47"/>
      <c r="AA51" s="47"/>
      <c r="AB51" s="47"/>
      <c r="AC51" s="259"/>
      <c r="AD51" s="47"/>
      <c r="AE51" s="47"/>
      <c r="AF51" s="47"/>
      <c r="AG51" s="47"/>
      <c r="AH51" s="47"/>
      <c r="AI51" s="47"/>
      <c r="AJ51" s="47"/>
      <c r="AK51" s="47"/>
      <c r="AL51" s="47"/>
      <c r="AM51" s="47"/>
      <c r="AN51" s="47"/>
      <c r="AP51" s="4"/>
      <c r="AQ51" s="63"/>
      <c r="AR51" s="64"/>
      <c r="AS51" s="4"/>
      <c r="AT51" s="4"/>
      <c r="AV51" s="47"/>
      <c r="AW51" s="47"/>
      <c r="AX51" s="55"/>
      <c r="AY51" s="55"/>
      <c r="AZ51" s="55"/>
      <c r="BA51" s="55"/>
      <c r="BB51" s="282"/>
      <c r="BC51" s="266"/>
      <c r="BD51" s="25"/>
      <c r="BE51" s="47"/>
      <c r="BF51" s="25"/>
      <c r="BJ51" s="25"/>
      <c r="BK51" s="25"/>
      <c r="BL51" s="25"/>
      <c r="BM51" s="25"/>
      <c r="BN51" s="25"/>
      <c r="BO51" s="25"/>
      <c r="BP51" s="25"/>
      <c r="BQ51" s="25"/>
      <c r="BR51" s="25"/>
      <c r="BS51" s="25"/>
      <c r="BT51" s="25"/>
      <c r="BU51" s="25"/>
      <c r="BV51"/>
      <c r="BW51"/>
      <c r="BX51"/>
      <c r="BY51" s="25"/>
      <c r="BZ51" s="25"/>
      <c r="CA51" s="25"/>
      <c r="CB51" s="25"/>
      <c r="CC51" s="25"/>
      <c r="CD51" s="25"/>
      <c r="CE51" s="25"/>
      <c r="CF51" s="295"/>
      <c r="CG51" s="295"/>
      <c r="CH51" s="296"/>
      <c r="CI51" s="25"/>
      <c r="CJ51"/>
      <c r="CK51"/>
      <c r="CQ51" s="225"/>
      <c r="CR51" s="225"/>
      <c r="CS51" s="226"/>
      <c r="CT51" s="25"/>
      <c r="CU51" s="25"/>
      <c r="CV51" s="25"/>
      <c r="CW51"/>
      <c r="CX51"/>
      <c r="CY51"/>
    </row>
    <row r="52" spans="1:103" ht="15" customHeight="1" x14ac:dyDescent="0.25">
      <c r="A52" s="67"/>
      <c r="B52" s="67"/>
      <c r="C52" s="67"/>
      <c r="D52" s="67"/>
      <c r="E52" s="67"/>
      <c r="F52" s="67"/>
      <c r="G52" s="67"/>
      <c r="K52"/>
      <c r="L52" s="255"/>
      <c r="M52" s="67"/>
      <c r="N52" s="67"/>
      <c r="O52" s="67"/>
      <c r="P52" s="67"/>
      <c r="Q52" s="67"/>
      <c r="R52" s="67"/>
      <c r="S52" s="47"/>
      <c r="T52" s="47"/>
      <c r="U52" s="47"/>
      <c r="V52" s="47"/>
      <c r="W52" s="306"/>
      <c r="X52" s="47"/>
      <c r="Y52" s="259"/>
      <c r="Z52" s="47"/>
      <c r="AA52" s="47"/>
      <c r="AB52" s="47"/>
      <c r="AC52" s="259"/>
      <c r="AD52" s="47"/>
      <c r="AE52" s="47"/>
      <c r="AF52" s="47"/>
      <c r="AG52" s="47"/>
      <c r="AH52" s="47"/>
      <c r="AI52" s="47"/>
      <c r="AJ52" s="47"/>
      <c r="AK52" s="47"/>
      <c r="AL52" s="47"/>
      <c r="AM52" s="47"/>
      <c r="AN52" s="47"/>
      <c r="AP52" s="4"/>
      <c r="AQ52" s="63"/>
      <c r="AR52" s="64"/>
      <c r="AS52" s="4"/>
      <c r="AT52" s="4"/>
      <c r="AV52" s="47"/>
      <c r="AW52" s="47"/>
      <c r="AX52" s="55"/>
      <c r="AY52" s="55"/>
      <c r="AZ52" s="55"/>
      <c r="BA52" s="55"/>
      <c r="BB52" s="282"/>
      <c r="BC52" s="266"/>
      <c r="BD52"/>
      <c r="BE52" s="47"/>
      <c r="BF52"/>
      <c r="BJ52" s="25"/>
      <c r="BK52" s="25"/>
      <c r="BL52" s="25"/>
      <c r="BM52" s="25"/>
      <c r="BN52" s="25"/>
      <c r="BO52" s="25"/>
      <c r="BP52" s="25"/>
      <c r="BQ52" s="25"/>
      <c r="BR52" s="25"/>
      <c r="BS52" s="25"/>
      <c r="BT52" s="25"/>
      <c r="BU52" s="25"/>
      <c r="BV52"/>
      <c r="BW52"/>
      <c r="BX52"/>
      <c r="BY52" s="25"/>
      <c r="BZ52" s="25"/>
      <c r="CA52" s="25"/>
      <c r="CB52" s="25"/>
      <c r="CC52" s="25"/>
      <c r="CD52" s="25"/>
      <c r="CE52" s="25"/>
      <c r="CF52" s="295"/>
      <c r="CG52" s="295"/>
      <c r="CH52" s="296"/>
      <c r="CI52" s="25"/>
      <c r="CJ52"/>
      <c r="CK52"/>
      <c r="CL52"/>
      <c r="CM52"/>
      <c r="CN52"/>
      <c r="CQ52" s="225"/>
      <c r="CR52" s="225"/>
      <c r="CS52" s="226"/>
      <c r="CT52" s="25"/>
      <c r="CU52" s="25"/>
      <c r="CV52" s="25"/>
      <c r="CW52"/>
      <c r="CX52"/>
      <c r="CY52"/>
    </row>
    <row r="53" spans="1:103" ht="15" customHeight="1" x14ac:dyDescent="0.25">
      <c r="A53" s="67"/>
      <c r="B53" s="67"/>
      <c r="C53" s="67"/>
      <c r="D53" s="67"/>
      <c r="E53" s="67"/>
      <c r="F53" s="67"/>
      <c r="G53" s="67"/>
      <c r="K53"/>
      <c r="L53" s="255"/>
      <c r="M53"/>
      <c r="N53"/>
      <c r="O53"/>
      <c r="P53"/>
      <c r="Q53" s="67"/>
      <c r="R53" s="67"/>
      <c r="S53" s="47"/>
      <c r="T53" s="47"/>
      <c r="U53" s="47"/>
      <c r="V53" s="47"/>
      <c r="W53" s="306"/>
      <c r="X53" s="47"/>
      <c r="Y53" s="259"/>
      <c r="Z53" s="47"/>
      <c r="AA53" s="47"/>
      <c r="AB53" s="47"/>
      <c r="AC53" s="259"/>
      <c r="AD53" s="47"/>
      <c r="AE53" s="47"/>
      <c r="AF53" s="47"/>
      <c r="AG53" s="47"/>
      <c r="AH53" s="47"/>
      <c r="AI53" s="47"/>
      <c r="AJ53" s="47"/>
      <c r="AK53" s="47"/>
      <c r="AL53" s="47"/>
      <c r="AM53" s="47"/>
      <c r="AN53" s="47"/>
      <c r="AP53" s="4"/>
      <c r="AQ53" s="63"/>
      <c r="AR53" s="64"/>
      <c r="AS53" s="4"/>
      <c r="AT53" s="4"/>
      <c r="AV53" s="47"/>
      <c r="AW53" s="47"/>
      <c r="AX53" s="55"/>
      <c r="AY53" s="55"/>
      <c r="AZ53" s="55"/>
      <c r="BA53" s="55"/>
      <c r="BB53" s="282"/>
      <c r="BC53" s="266"/>
      <c r="BD53"/>
      <c r="BE53" s="47"/>
      <c r="BF53"/>
      <c r="BJ53" s="25"/>
      <c r="BK53" s="25"/>
      <c r="BL53" s="25"/>
      <c r="BM53" s="25"/>
      <c r="BN53" s="25"/>
      <c r="BO53" s="25"/>
      <c r="BP53" s="25"/>
      <c r="BQ53" s="25"/>
      <c r="BR53" s="25"/>
      <c r="BS53" s="25"/>
      <c r="BT53" s="25"/>
      <c r="BU53" s="25"/>
      <c r="BV53"/>
      <c r="BW53"/>
      <c r="BX53"/>
      <c r="BY53" s="25"/>
      <c r="BZ53" s="25"/>
      <c r="CA53" s="25"/>
      <c r="CB53" s="25"/>
      <c r="CC53" s="25"/>
      <c r="CD53" s="25"/>
      <c r="CE53" s="25"/>
      <c r="CF53" s="295"/>
      <c r="CG53" s="295"/>
      <c r="CH53" s="296"/>
      <c r="CI53" s="25"/>
      <c r="CJ53"/>
      <c r="CK53"/>
      <c r="CL53"/>
      <c r="CM53"/>
      <c r="CN53"/>
      <c r="CQ53" s="225"/>
      <c r="CR53" s="225"/>
      <c r="CS53" s="226"/>
      <c r="CT53" s="25"/>
      <c r="CU53" s="25"/>
      <c r="CV53" s="25"/>
      <c r="CW53"/>
      <c r="CX53"/>
      <c r="CY53"/>
    </row>
    <row r="54" spans="1:103" ht="15" customHeight="1" x14ac:dyDescent="0.25">
      <c r="A54" s="67"/>
      <c r="B54" s="67"/>
      <c r="C54" s="67"/>
      <c r="D54" s="67"/>
      <c r="E54" s="67"/>
      <c r="F54" s="67"/>
      <c r="G54" s="67"/>
      <c r="K54"/>
      <c r="L54" s="255"/>
      <c r="M54"/>
      <c r="N54"/>
      <c r="O54"/>
      <c r="P54"/>
      <c r="Q54"/>
      <c r="R54"/>
      <c r="S54" s="67"/>
      <c r="T54" s="47"/>
      <c r="U54" s="47"/>
      <c r="V54" s="47"/>
      <c r="W54" s="306"/>
      <c r="X54" s="47"/>
      <c r="Y54" s="259"/>
      <c r="Z54" s="47"/>
      <c r="AA54" s="47"/>
      <c r="AB54" s="47"/>
      <c r="AC54" s="259"/>
      <c r="AD54" s="47"/>
      <c r="AE54" s="47"/>
      <c r="AF54" s="47"/>
      <c r="AG54" s="47"/>
      <c r="AH54" s="47"/>
      <c r="AI54" s="47"/>
      <c r="AJ54" s="47"/>
      <c r="AK54" s="47"/>
      <c r="AL54" s="47"/>
      <c r="AM54" s="47"/>
      <c r="AN54" s="47"/>
      <c r="AP54" s="4"/>
      <c r="AQ54" s="63"/>
      <c r="AR54" s="64"/>
      <c r="AS54" s="4"/>
      <c r="AT54" s="4"/>
      <c r="AV54" s="185"/>
      <c r="AW54" s="185"/>
      <c r="AX54" s="185"/>
      <c r="AY54" s="185"/>
      <c r="AZ54" s="185"/>
      <c r="BA54" s="185"/>
      <c r="BB54" s="282"/>
      <c r="BC54" s="265"/>
      <c r="BD54"/>
      <c r="BE54" s="47"/>
      <c r="BF54"/>
      <c r="BJ54" s="25"/>
      <c r="BK54" s="25"/>
      <c r="BL54" s="25"/>
      <c r="BM54" s="25"/>
      <c r="BN54" s="25"/>
      <c r="BO54" s="25"/>
      <c r="BP54" s="25"/>
      <c r="BQ54" s="25"/>
      <c r="BR54" s="25"/>
      <c r="BS54" s="25"/>
      <c r="BT54" s="25"/>
      <c r="BU54" s="25"/>
      <c r="BV54"/>
      <c r="BW54"/>
      <c r="BX54"/>
      <c r="BY54" s="25"/>
      <c r="BZ54" s="25"/>
      <c r="CA54" s="25"/>
      <c r="CB54" s="25"/>
      <c r="CC54" s="25"/>
      <c r="CD54" s="25"/>
      <c r="CE54" s="25"/>
      <c r="CF54" s="295"/>
      <c r="CG54" s="295"/>
      <c r="CH54" s="296"/>
      <c r="CI54" s="25"/>
      <c r="CJ54"/>
      <c r="CK54"/>
      <c r="CL54"/>
      <c r="CM54"/>
      <c r="CN54"/>
      <c r="CQ54" s="225"/>
      <c r="CR54" s="225"/>
      <c r="CS54" s="226"/>
      <c r="CT54" s="25"/>
      <c r="CU54" s="25"/>
      <c r="CV54" s="25"/>
      <c r="CW54"/>
      <c r="CX54"/>
      <c r="CY54"/>
    </row>
    <row r="55" spans="1:103" ht="15" customHeight="1" x14ac:dyDescent="0.25">
      <c r="A55" s="67"/>
      <c r="B55" s="67"/>
      <c r="C55" s="67"/>
      <c r="D55" s="67"/>
      <c r="E55" s="67"/>
      <c r="F55" s="67"/>
      <c r="G55" s="67"/>
      <c r="K55"/>
      <c r="L55" s="255"/>
      <c r="M55"/>
      <c r="N55"/>
      <c r="O55"/>
      <c r="P55"/>
      <c r="Q55"/>
      <c r="R55"/>
      <c r="S55"/>
      <c r="T55" s="47"/>
      <c r="U55" s="67"/>
      <c r="V55" s="47"/>
      <c r="W55" s="306"/>
      <c r="X55" s="47"/>
      <c r="Y55" s="259"/>
      <c r="Z55" s="47"/>
      <c r="AA55" s="47"/>
      <c r="AB55" s="47"/>
      <c r="AC55" s="259"/>
      <c r="AD55" s="47"/>
      <c r="AE55" s="47"/>
      <c r="AF55" s="47"/>
      <c r="AG55" s="47"/>
      <c r="AH55" s="47"/>
      <c r="AI55" s="47"/>
      <c r="AJ55" s="47"/>
      <c r="AK55" s="47"/>
      <c r="AL55" s="47"/>
      <c r="AM55" s="47"/>
      <c r="AN55" s="47"/>
      <c r="AP55" s="4"/>
      <c r="AQ55" s="63"/>
      <c r="AR55" s="64"/>
      <c r="AS55" s="4"/>
      <c r="AT55" s="4"/>
      <c r="AV55" s="185"/>
      <c r="AW55" s="185"/>
      <c r="AX55" s="185"/>
      <c r="AY55" s="185"/>
      <c r="AZ55" s="185"/>
      <c r="BA55" s="185"/>
      <c r="BB55" s="271"/>
      <c r="BC55" s="265"/>
      <c r="BD55" s="47"/>
      <c r="BE55" s="47"/>
      <c r="BF55" s="47"/>
      <c r="BJ55" s="25"/>
      <c r="BK55" s="25"/>
      <c r="BL55" s="25"/>
      <c r="BM55" s="25"/>
      <c r="BN55" s="25"/>
      <c r="BO55" s="25"/>
      <c r="BP55" s="25"/>
      <c r="BQ55" s="25"/>
      <c r="BR55" s="25"/>
      <c r="BS55" s="25"/>
      <c r="BT55" s="25"/>
      <c r="BU55" s="25"/>
      <c r="BV55"/>
      <c r="BW55"/>
      <c r="BX55"/>
      <c r="BY55" s="25"/>
      <c r="BZ55" s="25"/>
      <c r="CA55" s="25"/>
      <c r="CB55" s="25"/>
      <c r="CC55" s="25"/>
      <c r="CD55" s="25"/>
      <c r="CE55" s="25"/>
      <c r="CF55" s="295"/>
      <c r="CG55" s="295"/>
      <c r="CH55" s="296"/>
      <c r="CI55" s="25"/>
      <c r="CJ55"/>
      <c r="CK55"/>
      <c r="CL55"/>
      <c r="CM55"/>
      <c r="CN55"/>
      <c r="CQ55" s="225"/>
      <c r="CR55" s="225"/>
      <c r="CS55" s="226"/>
      <c r="CT55" s="25"/>
      <c r="CU55" s="25"/>
      <c r="CV55" s="25"/>
      <c r="CW55"/>
      <c r="CX55"/>
      <c r="CY55"/>
    </row>
    <row r="56" spans="1:103" ht="15" customHeight="1" x14ac:dyDescent="0.25">
      <c r="A56" s="66"/>
      <c r="B56" s="185"/>
      <c r="C56" s="67"/>
      <c r="D56" s="67"/>
      <c r="E56" s="67"/>
      <c r="F56" s="67"/>
      <c r="G56" s="67"/>
      <c r="K56"/>
      <c r="L56" s="255"/>
      <c r="M56"/>
      <c r="N56"/>
      <c r="O56"/>
      <c r="P56"/>
      <c r="Q56"/>
      <c r="R56"/>
      <c r="S56"/>
      <c r="T56" s="67"/>
      <c r="U56" s="67"/>
      <c r="V56" s="47"/>
      <c r="W56" s="306"/>
      <c r="X56" s="47"/>
      <c r="Y56" s="259"/>
      <c r="Z56" s="47"/>
      <c r="AA56" s="47"/>
      <c r="AB56" s="47"/>
      <c r="AC56" s="259"/>
      <c r="AD56" s="47"/>
      <c r="AE56" s="47"/>
      <c r="AF56" s="47"/>
      <c r="AG56" s="47"/>
      <c r="AH56" s="47"/>
      <c r="AI56" s="47"/>
      <c r="AJ56" s="47"/>
      <c r="AK56" s="47"/>
      <c r="AL56" s="47"/>
      <c r="AM56" s="47"/>
      <c r="AN56" s="47"/>
      <c r="AO56" s="47"/>
      <c r="AP56" s="47"/>
      <c r="AQ56" s="47"/>
      <c r="AR56" s="185"/>
      <c r="AS56" s="185"/>
      <c r="AT56" s="185"/>
      <c r="AU56" s="185"/>
      <c r="AV56" s="185"/>
      <c r="AW56" s="185"/>
      <c r="AX56" s="185"/>
      <c r="AY56" s="185"/>
      <c r="AZ56" s="185"/>
      <c r="BA56" s="185"/>
      <c r="BB56" s="271"/>
      <c r="BC56" s="265"/>
      <c r="BD56" s="47"/>
      <c r="BE56" s="47"/>
      <c r="BF56" s="47"/>
      <c r="BJ56" s="25"/>
      <c r="BK56" s="25"/>
      <c r="BL56" s="25"/>
      <c r="BM56" s="25"/>
      <c r="BN56" s="25"/>
      <c r="BO56" s="25"/>
      <c r="BP56" s="25"/>
      <c r="BQ56" s="25"/>
      <c r="BR56" s="25"/>
      <c r="BS56" s="25"/>
      <c r="BT56" s="25"/>
      <c r="BU56" s="25"/>
      <c r="BV56"/>
      <c r="BW56"/>
      <c r="BX56"/>
      <c r="BY56" s="25"/>
      <c r="BZ56" s="25"/>
      <c r="CA56" s="25"/>
      <c r="CB56" s="25"/>
      <c r="CC56" s="25"/>
      <c r="CD56" s="25"/>
      <c r="CE56" s="25"/>
      <c r="CF56" s="295"/>
      <c r="CG56" s="295"/>
      <c r="CH56" s="296"/>
      <c r="CI56" s="25"/>
      <c r="CJ56"/>
      <c r="CK56"/>
      <c r="CL56"/>
      <c r="CM56"/>
      <c r="CN56"/>
      <c r="CQ56" s="25"/>
      <c r="CR56" s="25"/>
      <c r="CS56" s="25"/>
      <c r="CT56" s="25"/>
      <c r="CU56" s="25"/>
      <c r="CV56" s="25"/>
      <c r="CW56"/>
      <c r="CX56"/>
      <c r="CY56"/>
    </row>
    <row r="57" spans="1:103" ht="15" customHeight="1" x14ac:dyDescent="0.25">
      <c r="A57" s="66"/>
      <c r="B57" s="185"/>
      <c r="C57" s="186"/>
      <c r="D57" s="185"/>
      <c r="E57" s="67"/>
      <c r="F57" s="67"/>
      <c r="G57" s="67"/>
      <c r="K57"/>
      <c r="L57" s="187"/>
      <c r="M57" s="185"/>
      <c r="N57" s="185"/>
      <c r="O57" s="185"/>
      <c r="P57" s="185"/>
      <c r="Q57" s="185"/>
      <c r="R57" s="185"/>
      <c r="S57" s="185"/>
      <c r="T57"/>
      <c r="U57" s="67"/>
      <c r="V57" s="47"/>
      <c r="W57" s="306"/>
      <c r="X57" s="47"/>
      <c r="Y57" s="259"/>
      <c r="Z57" s="47"/>
      <c r="AA57" s="47"/>
      <c r="AB57" s="47"/>
      <c r="AC57" s="259"/>
      <c r="AD57" s="47"/>
      <c r="AE57" s="47"/>
      <c r="AF57" s="47"/>
      <c r="AG57" s="185"/>
      <c r="AH57" s="185"/>
      <c r="AI57" s="47"/>
      <c r="AJ57" s="47"/>
      <c r="AK57" s="47"/>
      <c r="AL57" s="47"/>
      <c r="AM57" s="47"/>
      <c r="AN57" s="47"/>
      <c r="AO57" s="47"/>
      <c r="AP57" s="47"/>
      <c r="AQ57" s="47"/>
      <c r="AR57" s="185"/>
      <c r="AS57" s="185"/>
      <c r="AT57" s="185"/>
      <c r="AU57" s="185"/>
      <c r="AV57" s="185"/>
      <c r="AW57" s="185"/>
      <c r="AX57" s="185"/>
      <c r="AY57" s="185"/>
      <c r="AZ57" s="185"/>
      <c r="BA57" s="185"/>
      <c r="BB57" s="271"/>
      <c r="BC57" s="265"/>
      <c r="BD57" s="47"/>
      <c r="BE57" s="47"/>
      <c r="BF57" s="47"/>
      <c r="BJ57" s="25"/>
      <c r="BK57" s="25"/>
      <c r="BL57" s="25"/>
      <c r="BM57" s="25"/>
      <c r="BN57" s="25"/>
      <c r="BO57" s="25"/>
      <c r="BP57" s="25"/>
      <c r="BQ57" s="25"/>
      <c r="BR57" s="25"/>
      <c r="BS57" s="25"/>
      <c r="BT57" s="25"/>
      <c r="BU57" s="25"/>
      <c r="BV57"/>
      <c r="BW57"/>
      <c r="BX57"/>
      <c r="BY57" s="25"/>
      <c r="BZ57" s="25"/>
      <c r="CA57" s="25"/>
      <c r="CB57" s="25"/>
      <c r="CC57" s="25"/>
      <c r="CD57" s="25"/>
      <c r="CE57" s="25"/>
      <c r="CF57" s="295"/>
      <c r="CG57" s="295"/>
      <c r="CH57" s="296"/>
      <c r="CI57" s="25"/>
      <c r="CJ57"/>
      <c r="CK57"/>
      <c r="CL57"/>
      <c r="CM57"/>
      <c r="CN57"/>
      <c r="CQ57" s="25"/>
      <c r="CR57" s="25"/>
      <c r="CS57" s="25"/>
      <c r="CT57" s="25"/>
      <c r="CU57" s="25"/>
      <c r="CV57" s="25"/>
      <c r="CW57"/>
      <c r="CX57"/>
      <c r="CY57"/>
    </row>
    <row r="58" spans="1:103" ht="15" customHeight="1" x14ac:dyDescent="0.25">
      <c r="A58" s="66"/>
      <c r="B58" s="185"/>
      <c r="C58" s="186"/>
      <c r="D58" s="185"/>
      <c r="E58" s="67"/>
      <c r="F58" s="67"/>
      <c r="G58" s="67"/>
      <c r="K58"/>
      <c r="L58" s="187"/>
      <c r="M58" s="185"/>
      <c r="N58" s="185"/>
      <c r="O58" s="185"/>
      <c r="P58" s="185"/>
      <c r="Q58" s="185"/>
      <c r="R58" s="185"/>
      <c r="S58" s="185"/>
      <c r="T58"/>
      <c r="U58" s="67"/>
      <c r="V58" s="47"/>
      <c r="W58" s="306"/>
      <c r="X58" s="47"/>
      <c r="Y58" s="259"/>
      <c r="Z58" s="47"/>
      <c r="AA58" s="47"/>
      <c r="AB58" s="47"/>
      <c r="AC58" s="259"/>
      <c r="AD58" s="47"/>
      <c r="AE58" s="47"/>
      <c r="AF58" s="47"/>
      <c r="AG58" s="47"/>
      <c r="AH58" s="47"/>
      <c r="AI58" s="185"/>
      <c r="AJ58" s="185"/>
      <c r="AK58" s="47"/>
      <c r="AL58" s="47"/>
      <c r="AM58" s="47"/>
      <c r="AN58" s="47"/>
      <c r="AO58" s="47"/>
      <c r="AP58" s="47"/>
      <c r="AQ58" s="47"/>
      <c r="AR58" s="185"/>
      <c r="AS58" s="185"/>
      <c r="AT58" s="185"/>
      <c r="AU58" s="185"/>
      <c r="AV58" s="185"/>
      <c r="AW58" s="185"/>
      <c r="AX58" s="185"/>
      <c r="AY58" s="185"/>
      <c r="AZ58" s="185"/>
      <c r="BA58" s="185"/>
      <c r="BB58" s="271"/>
      <c r="BC58" s="265"/>
      <c r="BD58" s="47"/>
      <c r="BE58" s="47"/>
      <c r="BF58" s="47"/>
      <c r="BJ58" s="25"/>
      <c r="BK58" s="25"/>
      <c r="BL58" s="25"/>
      <c r="BM58" s="25"/>
      <c r="BN58" s="25"/>
      <c r="BO58" s="25"/>
      <c r="BP58" s="25"/>
      <c r="BQ58" s="25"/>
      <c r="BR58" s="25"/>
      <c r="BS58" s="25"/>
      <c r="BT58" s="25"/>
      <c r="BU58" s="25"/>
      <c r="BV58"/>
      <c r="BW58"/>
      <c r="BX58"/>
      <c r="BY58" s="25"/>
      <c r="BZ58" s="25"/>
      <c r="CA58" s="25"/>
      <c r="CB58" s="25"/>
      <c r="CC58" s="25"/>
      <c r="CD58" s="25"/>
      <c r="CE58" s="25"/>
      <c r="CF58" s="295"/>
      <c r="CG58" s="295"/>
      <c r="CH58" s="296"/>
      <c r="CI58" s="25"/>
      <c r="CJ58"/>
      <c r="CK58"/>
      <c r="CL58"/>
      <c r="CM58"/>
      <c r="CN58"/>
      <c r="CQ58" s="25"/>
      <c r="CR58" s="25"/>
      <c r="CS58" s="25"/>
      <c r="CT58" s="25"/>
      <c r="CU58" s="25"/>
      <c r="CV58"/>
      <c r="CW58"/>
      <c r="CX58"/>
      <c r="CY58"/>
    </row>
    <row r="59" spans="1:103" ht="15" customHeight="1" x14ac:dyDescent="0.25">
      <c r="A59" s="66"/>
      <c r="B59" s="185"/>
      <c r="C59" s="186"/>
      <c r="D59" s="185"/>
      <c r="E59" s="185"/>
      <c r="F59" s="185"/>
      <c r="G59" s="185"/>
      <c r="K59" s="187"/>
      <c r="L59" s="187"/>
      <c r="M59" s="185"/>
      <c r="N59" s="185"/>
      <c r="O59" s="185"/>
      <c r="P59" s="185"/>
      <c r="Q59" s="185"/>
      <c r="R59" s="185"/>
      <c r="S59" s="185"/>
      <c r="T59" s="185"/>
      <c r="U59" s="185"/>
      <c r="V59" s="47"/>
      <c r="W59" s="306"/>
      <c r="X59" s="47"/>
      <c r="Y59" s="259"/>
      <c r="Z59" s="47"/>
      <c r="AA59" s="47"/>
      <c r="AB59" s="47"/>
      <c r="AC59" s="259"/>
      <c r="AD59" s="185"/>
      <c r="AE59" s="47"/>
      <c r="AF59" s="47"/>
      <c r="AG59" s="47"/>
      <c r="AH59" s="47"/>
      <c r="AI59" s="47"/>
      <c r="AJ59" s="47"/>
      <c r="AK59" s="185"/>
      <c r="AL59" s="185"/>
      <c r="AM59" s="185"/>
      <c r="AN59" s="185"/>
      <c r="AO59" s="47"/>
      <c r="AP59" s="47"/>
      <c r="AQ59" s="47"/>
      <c r="AR59" s="185"/>
      <c r="AS59" s="185"/>
      <c r="AT59" s="185"/>
      <c r="AU59" s="185"/>
      <c r="AV59" s="185"/>
      <c r="AW59" s="185"/>
      <c r="AX59" s="185"/>
      <c r="AY59" s="185"/>
      <c r="AZ59" s="185"/>
      <c r="BA59" s="185"/>
      <c r="BB59" s="271"/>
      <c r="BC59" s="103"/>
      <c r="BD59" s="47"/>
      <c r="BE59" s="47"/>
      <c r="BF59" s="47"/>
      <c r="BJ59" s="25"/>
      <c r="BK59" s="25"/>
      <c r="BL59" s="25"/>
      <c r="BM59" s="25"/>
      <c r="BN59" s="25"/>
      <c r="BO59" s="25"/>
      <c r="BP59" s="25"/>
      <c r="BQ59" s="25"/>
      <c r="BR59" s="25"/>
      <c r="BS59" s="25"/>
      <c r="BT59" s="25"/>
      <c r="BU59" s="25"/>
      <c r="BV59"/>
      <c r="BW59"/>
      <c r="BX59"/>
      <c r="BY59" s="25"/>
      <c r="BZ59" s="25"/>
      <c r="CA59" s="25"/>
      <c r="CB59" s="25"/>
      <c r="CC59" s="25"/>
      <c r="CD59" s="25"/>
      <c r="CE59" s="25"/>
      <c r="CF59" s="295"/>
      <c r="CG59" s="295"/>
      <c r="CH59" s="296"/>
      <c r="CI59" s="25"/>
      <c r="CJ59"/>
      <c r="CK59"/>
      <c r="CL59"/>
      <c r="CM59"/>
      <c r="CN59"/>
      <c r="CQ59" s="25"/>
      <c r="CR59" s="25"/>
      <c r="CS59" s="25"/>
      <c r="CT59" s="25"/>
      <c r="CU59" s="25"/>
      <c r="CV59"/>
      <c r="CW59"/>
      <c r="CX59"/>
    </row>
    <row r="60" spans="1:103" ht="15" customHeight="1" x14ac:dyDescent="0.25">
      <c r="A60" s="66"/>
      <c r="B60" s="185"/>
      <c r="C60" s="186"/>
      <c r="D60" s="185"/>
      <c r="E60" s="185"/>
      <c r="F60" s="185"/>
      <c r="G60" s="185"/>
      <c r="K60" s="187"/>
      <c r="L60" s="187"/>
      <c r="M60" s="185"/>
      <c r="N60" s="185"/>
      <c r="O60" s="185"/>
      <c r="P60" s="185"/>
      <c r="Q60" s="185"/>
      <c r="R60" s="185"/>
      <c r="S60" s="185"/>
      <c r="T60" s="185"/>
      <c r="U60" s="185"/>
      <c r="V60" s="47"/>
      <c r="W60" s="306"/>
      <c r="X60" s="47"/>
      <c r="Y60" s="259"/>
      <c r="Z60" s="47"/>
      <c r="AA60" s="47"/>
      <c r="AB60" s="47"/>
      <c r="AC60" s="259"/>
      <c r="AD60" s="47"/>
      <c r="AE60" s="47"/>
      <c r="AF60" s="185"/>
      <c r="AG60" s="47"/>
      <c r="AH60" s="47"/>
      <c r="AI60" s="47"/>
      <c r="AJ60" s="47"/>
      <c r="AK60" s="47"/>
      <c r="AL60" s="47"/>
      <c r="AM60" s="47"/>
      <c r="AN60" s="47"/>
      <c r="AO60" s="47"/>
      <c r="AP60" s="47"/>
      <c r="AQ60" s="47"/>
      <c r="AR60" s="185"/>
      <c r="AS60" s="185"/>
      <c r="AT60" s="185"/>
      <c r="AU60" s="185"/>
      <c r="AV60" s="185"/>
      <c r="AW60" s="185"/>
      <c r="AX60" s="185"/>
      <c r="AY60" s="185"/>
      <c r="AZ60" s="185"/>
      <c r="BA60" s="185"/>
      <c r="BB60" s="271"/>
      <c r="BC60" s="103"/>
      <c r="BD60" s="47"/>
      <c r="BE60" s="47"/>
      <c r="BF60" s="47"/>
      <c r="BJ60" s="25"/>
      <c r="BK60" s="25"/>
      <c r="BL60" s="25"/>
      <c r="BM60" s="25"/>
      <c r="BN60" s="25"/>
      <c r="BO60" s="25"/>
      <c r="BP60" s="25"/>
      <c r="BQ60" s="25"/>
      <c r="BR60" s="25"/>
      <c r="BS60" s="25"/>
      <c r="BT60" s="25"/>
      <c r="BU60" s="25"/>
      <c r="BV60"/>
      <c r="BW60"/>
      <c r="BX60"/>
      <c r="BY60" s="25"/>
      <c r="BZ60" s="25"/>
      <c r="CA60" s="25"/>
      <c r="CB60" s="25"/>
      <c r="CC60" s="25"/>
      <c r="CD60" s="25"/>
      <c r="CE60" s="25"/>
      <c r="CF60" s="25"/>
      <c r="CG60" s="25"/>
      <c r="CH60" s="25"/>
      <c r="CI60" s="25"/>
      <c r="CJ60"/>
      <c r="CK60"/>
      <c r="CL60"/>
      <c r="CM60"/>
      <c r="CN60"/>
      <c r="CQ60" s="25"/>
      <c r="CR60" s="25"/>
      <c r="CS60" s="25"/>
      <c r="CT60" s="25"/>
      <c r="CU60" s="25"/>
      <c r="CV60"/>
      <c r="CW60"/>
      <c r="CX60"/>
    </row>
    <row r="61" spans="1:103" ht="15" customHeight="1" x14ac:dyDescent="0.25">
      <c r="A61" s="66"/>
      <c r="B61" s="185"/>
      <c r="C61" s="186"/>
      <c r="D61" s="185"/>
      <c r="E61" s="185"/>
      <c r="F61" s="185"/>
      <c r="G61" s="185"/>
      <c r="K61" s="187"/>
      <c r="L61" s="187"/>
      <c r="M61" s="185"/>
      <c r="N61" s="185"/>
      <c r="O61" s="185"/>
      <c r="P61" s="185"/>
      <c r="Q61" s="185"/>
      <c r="R61" s="185"/>
      <c r="S61" s="185"/>
      <c r="T61" s="185"/>
      <c r="U61" s="185"/>
      <c r="V61" s="47"/>
      <c r="W61" s="306"/>
      <c r="X61" s="47"/>
      <c r="Y61" s="259"/>
      <c r="Z61" s="47"/>
      <c r="AA61" s="47"/>
      <c r="AB61" s="47"/>
      <c r="AC61" s="259"/>
      <c r="AD61" s="47"/>
      <c r="AE61" s="47"/>
      <c r="AF61" s="185"/>
      <c r="AG61" s="47"/>
      <c r="AH61" s="47"/>
      <c r="AI61" s="47"/>
      <c r="AJ61" s="47"/>
      <c r="AK61" s="47"/>
      <c r="AL61" s="47"/>
      <c r="AM61" s="47"/>
      <c r="AN61" s="47"/>
      <c r="AO61" s="47"/>
      <c r="AP61" s="47"/>
      <c r="AQ61" s="47"/>
      <c r="AR61" s="185"/>
      <c r="AS61" s="185"/>
      <c r="AT61" s="185"/>
      <c r="AU61" s="185"/>
      <c r="AV61" s="185"/>
      <c r="AW61" s="185"/>
      <c r="AX61" s="185"/>
      <c r="AY61" s="185"/>
      <c r="AZ61" s="185"/>
      <c r="BA61" s="185"/>
      <c r="BB61" s="271"/>
      <c r="BC61" s="103"/>
      <c r="BD61" s="47"/>
      <c r="BE61" s="47"/>
      <c r="BF61" s="47"/>
      <c r="BJ61" s="25"/>
      <c r="BK61" s="25"/>
      <c r="BL61" s="25"/>
      <c r="BM61" s="25"/>
      <c r="BN61" s="25"/>
      <c r="BO61" s="25"/>
      <c r="BP61" s="25"/>
      <c r="BQ61" s="25"/>
      <c r="BR61" s="25"/>
      <c r="BS61" s="25"/>
      <c r="BT61" s="25"/>
      <c r="BU61" s="25"/>
      <c r="BV61"/>
      <c r="BW61"/>
      <c r="BX61"/>
      <c r="BY61" s="25"/>
      <c r="BZ61" s="25"/>
      <c r="CA61" s="25"/>
      <c r="CB61" s="25"/>
      <c r="CC61" s="25"/>
      <c r="CD61" s="25"/>
      <c r="CE61" s="25"/>
      <c r="CF61" s="25"/>
      <c r="CG61" s="25"/>
      <c r="CH61" s="25"/>
      <c r="CI61" s="25"/>
      <c r="CJ61"/>
      <c r="CK61"/>
      <c r="CL61"/>
      <c r="CM61"/>
      <c r="CN61"/>
      <c r="CQ61" s="25"/>
      <c r="CR61" s="25"/>
      <c r="CS61" s="25"/>
      <c r="CT61" s="25"/>
      <c r="CU61" s="25"/>
      <c r="CV61"/>
      <c r="CW61"/>
      <c r="CX61"/>
    </row>
    <row r="62" spans="1:103" ht="15" customHeight="1" x14ac:dyDescent="0.25">
      <c r="A62" s="66"/>
      <c r="B62" s="185"/>
      <c r="C62" s="186"/>
      <c r="D62" s="185"/>
      <c r="E62" s="185"/>
      <c r="F62" s="185"/>
      <c r="G62" s="185"/>
      <c r="K62" s="187"/>
      <c r="L62" s="187"/>
      <c r="M62" s="185"/>
      <c r="N62" s="185"/>
      <c r="O62" s="185"/>
      <c r="P62" s="185"/>
      <c r="Q62" s="185"/>
      <c r="R62" s="185"/>
      <c r="S62" s="185"/>
      <c r="T62" s="185"/>
      <c r="U62" s="185"/>
      <c r="V62" s="47"/>
      <c r="W62" s="306"/>
      <c r="X62" s="47"/>
      <c r="Y62" s="259"/>
      <c r="Z62" s="47"/>
      <c r="AA62" s="47"/>
      <c r="AB62" s="47"/>
      <c r="AC62" s="259"/>
      <c r="AD62" s="47"/>
      <c r="AE62" s="185"/>
      <c r="AF62" s="185"/>
      <c r="AG62" s="47"/>
      <c r="AH62" s="47"/>
      <c r="AI62" s="47"/>
      <c r="AJ62" s="47"/>
      <c r="AK62" s="47"/>
      <c r="AL62" s="47"/>
      <c r="AM62" s="47"/>
      <c r="AN62" s="47"/>
      <c r="AO62" s="47"/>
      <c r="AP62" s="47"/>
      <c r="AQ62" s="47"/>
      <c r="AR62" s="185"/>
      <c r="AS62" s="185"/>
      <c r="AT62" s="185"/>
      <c r="AU62" s="185"/>
      <c r="AV62" s="185"/>
      <c r="AW62" s="185"/>
      <c r="AX62" s="185"/>
      <c r="AY62" s="185"/>
      <c r="AZ62" s="185"/>
      <c r="BA62" s="185"/>
      <c r="BB62" s="271"/>
      <c r="BC62" s="267"/>
      <c r="BD62" s="47"/>
      <c r="BE62" s="47"/>
      <c r="BF62" s="47"/>
      <c r="BJ62" s="25"/>
      <c r="BK62" s="25"/>
      <c r="BL62" s="25"/>
      <c r="BM62" s="25"/>
      <c r="BN62" s="25"/>
      <c r="BO62" s="25"/>
      <c r="BP62" s="25"/>
      <c r="BQ62" s="25"/>
      <c r="BR62" s="25"/>
      <c r="BS62" s="25"/>
      <c r="BT62" s="25"/>
      <c r="BU62" s="25"/>
      <c r="BV62"/>
      <c r="BW62"/>
      <c r="BX62"/>
      <c r="BY62" s="25"/>
      <c r="BZ62" s="25"/>
      <c r="CA62" s="25"/>
      <c r="CB62" s="25"/>
      <c r="CC62" s="25"/>
      <c r="CD62" s="25"/>
      <c r="CE62" s="25"/>
      <c r="CF62" s="25"/>
      <c r="CG62" s="25"/>
      <c r="CH62" s="25"/>
      <c r="CI62" s="25"/>
      <c r="CJ62"/>
      <c r="CK62"/>
      <c r="CL62"/>
      <c r="CM62"/>
      <c r="CN62"/>
      <c r="CV62"/>
      <c r="CW62"/>
      <c r="CX62"/>
    </row>
    <row r="63" spans="1:103" ht="15" customHeight="1" x14ac:dyDescent="0.25">
      <c r="A63" s="66"/>
      <c r="B63" s="185"/>
      <c r="C63" s="186"/>
      <c r="D63" s="185"/>
      <c r="E63" s="185"/>
      <c r="F63" s="185"/>
      <c r="G63" s="185"/>
      <c r="K63" s="187"/>
      <c r="L63" s="187"/>
      <c r="M63" s="185"/>
      <c r="N63" s="185"/>
      <c r="O63" s="185"/>
      <c r="P63" s="185"/>
      <c r="Q63" s="185"/>
      <c r="R63" s="185"/>
      <c r="S63" s="185"/>
      <c r="T63" s="185"/>
      <c r="U63" s="185"/>
      <c r="V63" s="47"/>
      <c r="W63" s="306"/>
      <c r="X63" s="47"/>
      <c r="Y63" s="259"/>
      <c r="Z63" s="47"/>
      <c r="AA63" s="47"/>
      <c r="AB63" s="47"/>
      <c r="AC63" s="259"/>
      <c r="AD63" s="47"/>
      <c r="AE63" s="185"/>
      <c r="AF63" s="47"/>
      <c r="AG63" s="47"/>
      <c r="AH63" s="47"/>
      <c r="AI63" s="47"/>
      <c r="AJ63" s="47"/>
      <c r="AK63" s="47"/>
      <c r="AL63" s="47"/>
      <c r="AM63" s="47"/>
      <c r="AN63" s="47"/>
      <c r="AO63" s="47"/>
      <c r="AP63" s="47"/>
      <c r="AQ63" s="47"/>
      <c r="AR63" s="185"/>
      <c r="AS63" s="185"/>
      <c r="AT63" s="185"/>
      <c r="AU63" s="185"/>
      <c r="AV63" s="185"/>
      <c r="AW63" s="185"/>
      <c r="AX63" s="185"/>
      <c r="AY63" s="185"/>
      <c r="AZ63" s="185"/>
      <c r="BA63" s="185"/>
      <c r="BB63" s="271"/>
      <c r="BC63" s="267"/>
      <c r="BD63" s="47"/>
      <c r="BE63" s="47"/>
      <c r="BF63" s="47"/>
      <c r="BJ63" s="25"/>
      <c r="BK63" s="25"/>
      <c r="BL63" s="25"/>
      <c r="BM63" s="25"/>
      <c r="BN63" s="25"/>
      <c r="BO63" s="25"/>
      <c r="BP63" s="25"/>
      <c r="BQ63" s="25"/>
      <c r="BR63" s="25"/>
      <c r="BS63" s="25"/>
      <c r="BT63" s="25"/>
      <c r="BV63"/>
      <c r="BW63"/>
      <c r="BX63"/>
      <c r="CC63" s="25"/>
      <c r="CD63" s="25"/>
      <c r="CE63" s="25"/>
      <c r="CF63" s="25"/>
      <c r="CG63" s="25"/>
      <c r="CH63" s="25"/>
      <c r="CI63" s="25"/>
      <c r="CJ63"/>
      <c r="CK63"/>
      <c r="CL63"/>
      <c r="CM63"/>
      <c r="CN63"/>
      <c r="CQ63" s="25"/>
      <c r="CR63" s="25"/>
      <c r="CS63" s="25"/>
      <c r="CT63" s="25"/>
      <c r="CU63" s="25"/>
      <c r="CV63"/>
      <c r="CW63"/>
      <c r="CX63"/>
    </row>
    <row r="64" spans="1:103" ht="15" customHeight="1" x14ac:dyDescent="0.25">
      <c r="A64" s="66"/>
      <c r="B64" s="185"/>
      <c r="C64" s="186"/>
      <c r="D64" s="185"/>
      <c r="E64" s="185"/>
      <c r="F64" s="185"/>
      <c r="G64" s="185"/>
      <c r="K64" s="187"/>
      <c r="L64" s="187"/>
      <c r="M64" s="185"/>
      <c r="N64" s="185"/>
      <c r="O64" s="185"/>
      <c r="P64" s="185"/>
      <c r="Q64" s="185"/>
      <c r="R64" s="185"/>
      <c r="S64" s="185"/>
      <c r="T64" s="185"/>
      <c r="U64" s="185"/>
      <c r="V64" s="47"/>
      <c r="W64" s="306"/>
      <c r="X64" s="47"/>
      <c r="Y64" s="259"/>
      <c r="Z64" s="47"/>
      <c r="AA64" s="47"/>
      <c r="AB64" s="47"/>
      <c r="AC64" s="259"/>
      <c r="AD64" s="47"/>
      <c r="AE64" s="185"/>
      <c r="AF64" s="47"/>
      <c r="AG64" s="47"/>
      <c r="AH64" s="47"/>
      <c r="AI64" s="47"/>
      <c r="AJ64" s="47"/>
      <c r="AK64" s="47"/>
      <c r="AL64" s="47"/>
      <c r="AM64" s="47"/>
      <c r="AN64" s="47"/>
      <c r="AO64" s="47"/>
      <c r="AP64" s="47"/>
      <c r="AQ64" s="47"/>
      <c r="AR64" s="185"/>
      <c r="AS64" s="185"/>
      <c r="AT64" s="185"/>
      <c r="AU64" s="185"/>
      <c r="AV64" s="185"/>
      <c r="AW64" s="185"/>
      <c r="AX64" s="185"/>
      <c r="AY64" s="185"/>
      <c r="AZ64" s="185"/>
      <c r="BA64" s="185"/>
      <c r="BB64" s="271"/>
      <c r="BC64" s="267"/>
      <c r="BD64" s="47"/>
      <c r="BE64" s="47"/>
      <c r="BF64" s="47"/>
      <c r="BJ64" s="25"/>
      <c r="BK64" s="25"/>
      <c r="BL64" s="25"/>
      <c r="BM64" s="25"/>
      <c r="BN64" s="25"/>
      <c r="BO64" s="25"/>
      <c r="BP64" s="25"/>
      <c r="BQ64" s="25"/>
      <c r="BR64" s="25"/>
      <c r="BS64" s="25"/>
      <c r="BT64" s="25"/>
      <c r="BV64"/>
      <c r="BW64"/>
      <c r="BX64"/>
      <c r="CD64" s="25"/>
      <c r="CE64" s="25"/>
      <c r="CF64" s="25"/>
      <c r="CG64" s="25"/>
      <c r="CH64" s="25"/>
      <c r="CI64" s="25"/>
      <c r="CJ64"/>
      <c r="CK64"/>
      <c r="CL64"/>
      <c r="CM64"/>
      <c r="CN64"/>
      <c r="CQ64" s="25"/>
      <c r="CR64" s="25"/>
      <c r="CS64" s="25"/>
      <c r="CT64" s="25"/>
      <c r="CU64" s="25"/>
      <c r="CV64" s="25"/>
      <c r="CW64" s="25"/>
      <c r="CX64" s="25"/>
    </row>
    <row r="65" spans="1:103" ht="15" customHeight="1" x14ac:dyDescent="0.25">
      <c r="A65" s="66"/>
      <c r="B65" s="185"/>
      <c r="C65" s="186"/>
      <c r="D65" s="185"/>
      <c r="E65" s="185"/>
      <c r="F65" s="185"/>
      <c r="G65" s="185"/>
      <c r="K65" s="187"/>
      <c r="S65" s="185"/>
      <c r="T65" s="185"/>
      <c r="U65" s="185"/>
      <c r="V65" s="47"/>
      <c r="W65" s="306"/>
      <c r="X65" s="47"/>
      <c r="Y65" s="259"/>
      <c r="Z65" s="47"/>
      <c r="AA65" s="47"/>
      <c r="AB65" s="47"/>
      <c r="AC65" s="259"/>
      <c r="AD65" s="47"/>
      <c r="AE65" s="47"/>
      <c r="AF65" s="47"/>
      <c r="AG65" s="47"/>
      <c r="AH65" s="47"/>
      <c r="AI65" s="47"/>
      <c r="AJ65" s="47"/>
      <c r="AK65" s="47"/>
      <c r="AL65" s="47"/>
      <c r="AM65" s="47"/>
      <c r="AN65" s="47"/>
      <c r="AO65" s="47"/>
      <c r="AP65" s="47"/>
      <c r="AQ65" s="47"/>
      <c r="AR65" s="185"/>
      <c r="AS65" s="185"/>
      <c r="AT65" s="185"/>
      <c r="AU65" s="185"/>
      <c r="AV65" s="185"/>
      <c r="AW65" s="185"/>
      <c r="AX65" s="185"/>
      <c r="AY65" s="185"/>
      <c r="AZ65" s="185"/>
      <c r="BA65" s="185"/>
      <c r="BB65" s="271"/>
      <c r="BC65" s="267"/>
      <c r="BD65" s="47"/>
      <c r="BE65" s="47"/>
      <c r="BF65" s="47"/>
      <c r="BJ65" s="25"/>
      <c r="BK65" s="25"/>
      <c r="BL65" s="25"/>
      <c r="BM65" s="25"/>
      <c r="BN65" s="25"/>
      <c r="BO65" s="25"/>
      <c r="BP65" s="25"/>
      <c r="BQ65" s="25"/>
      <c r="BR65" s="25"/>
      <c r="BS65" s="25"/>
      <c r="BT65" s="25"/>
      <c r="BV65"/>
      <c r="BW65"/>
      <c r="BX65"/>
      <c r="CD65" s="25"/>
      <c r="CE65" s="25"/>
      <c r="CF65" s="25"/>
      <c r="CG65" s="25"/>
      <c r="CH65" s="25"/>
      <c r="CI65" s="25"/>
      <c r="CJ65"/>
      <c r="CK65"/>
      <c r="CL65"/>
      <c r="CM65"/>
      <c r="CN65"/>
      <c r="CQ65" s="25"/>
      <c r="CR65" s="25"/>
      <c r="CS65" s="25"/>
      <c r="CT65" s="25"/>
      <c r="CU65" s="25"/>
      <c r="CV65" s="25"/>
      <c r="CW65" s="25"/>
      <c r="CX65" s="25"/>
    </row>
    <row r="66" spans="1:103" ht="15" customHeight="1" x14ac:dyDescent="0.25">
      <c r="K66" s="187"/>
      <c r="S66" s="185"/>
      <c r="T66" s="185"/>
      <c r="U66" s="185"/>
      <c r="V66" s="47"/>
      <c r="W66" s="306"/>
      <c r="X66" s="47"/>
      <c r="Y66" s="259"/>
      <c r="Z66" s="47"/>
      <c r="AA66" s="47"/>
      <c r="AB66" s="47"/>
      <c r="AC66" s="259"/>
      <c r="AD66" s="47"/>
      <c r="AE66" s="47"/>
      <c r="AF66" s="47"/>
      <c r="AG66" s="47"/>
      <c r="AH66" s="47"/>
      <c r="AI66" s="47"/>
      <c r="AJ66" s="47"/>
      <c r="AK66" s="47"/>
      <c r="AL66" s="47"/>
      <c r="AM66" s="47"/>
      <c r="AN66" s="47"/>
      <c r="BC66" s="267"/>
      <c r="BD66" s="47"/>
      <c r="BE66" s="47"/>
      <c r="BF66" s="47"/>
      <c r="BJ66" s="25"/>
      <c r="BK66" s="25"/>
      <c r="BL66" s="25"/>
      <c r="BM66" s="25"/>
      <c r="BN66" s="25"/>
      <c r="BO66" s="25"/>
      <c r="BP66" s="25"/>
      <c r="BQ66" s="25"/>
      <c r="BR66" s="25"/>
      <c r="BS66" s="25"/>
      <c r="BT66" s="25"/>
      <c r="BV66"/>
      <c r="BW66"/>
      <c r="BX66"/>
      <c r="CD66" s="25"/>
      <c r="CE66" s="25"/>
      <c r="CF66" s="25"/>
      <c r="CG66" s="25"/>
      <c r="CH66" s="25"/>
      <c r="CI66" s="25"/>
      <c r="CJ66"/>
      <c r="CK66"/>
      <c r="CL66"/>
      <c r="CM66"/>
      <c r="CN66"/>
      <c r="CQ66" s="25"/>
      <c r="CR66" s="25"/>
      <c r="CS66" s="25"/>
      <c r="CT66" s="25"/>
      <c r="CU66" s="25"/>
      <c r="CV66" s="25"/>
      <c r="CW66" s="25"/>
      <c r="CX66" s="25"/>
      <c r="CY66"/>
    </row>
    <row r="67" spans="1:103" ht="15" customHeight="1" x14ac:dyDescent="0.25">
      <c r="T67" s="185"/>
      <c r="U67" s="185"/>
      <c r="V67" s="47"/>
      <c r="W67" s="306"/>
      <c r="X67" s="47"/>
      <c r="Y67" s="259"/>
      <c r="Z67" s="47"/>
      <c r="AA67" s="47"/>
      <c r="AB67" s="47"/>
      <c r="AC67" s="259"/>
      <c r="AD67" s="47"/>
      <c r="AE67" s="47"/>
      <c r="AF67" s="47"/>
      <c r="AG67" s="47"/>
      <c r="AH67" s="47"/>
      <c r="AI67" s="47"/>
      <c r="AJ67" s="47"/>
      <c r="AK67" s="47"/>
      <c r="AL67" s="47"/>
      <c r="AM67" s="47"/>
      <c r="AN67" s="47"/>
      <c r="BC67" s="267"/>
      <c r="BD67" s="47"/>
      <c r="BE67" s="47"/>
      <c r="BF67" s="47"/>
      <c r="BJ67" s="25"/>
      <c r="BK67" s="25"/>
      <c r="BL67" s="25"/>
      <c r="BM67" s="25"/>
      <c r="BN67" s="25"/>
      <c r="BO67" s="25"/>
      <c r="BP67" s="25"/>
      <c r="BQ67" s="25"/>
      <c r="BR67" s="25"/>
      <c r="BS67" s="25"/>
      <c r="BT67" s="25"/>
      <c r="BV67"/>
      <c r="BW67"/>
      <c r="BX67"/>
      <c r="CD67" s="25"/>
      <c r="CE67" s="25"/>
      <c r="CF67" s="25"/>
      <c r="CG67" s="25"/>
      <c r="CH67" s="25"/>
      <c r="CI67" s="25"/>
      <c r="CJ67"/>
      <c r="CK67"/>
      <c r="CL67"/>
      <c r="CM67"/>
      <c r="CN67"/>
      <c r="CQ67" s="25"/>
      <c r="CR67" s="25"/>
      <c r="CS67" s="25"/>
      <c r="CT67" s="25"/>
      <c r="CU67" s="25"/>
      <c r="CV67" s="25"/>
      <c r="CW67" s="25"/>
      <c r="CX67" s="25"/>
      <c r="CY67" s="47"/>
    </row>
    <row r="68" spans="1:103" ht="15" customHeight="1" x14ac:dyDescent="0.25">
      <c r="T68" s="185"/>
      <c r="V68" s="47"/>
      <c r="W68" s="306"/>
      <c r="X68" s="47"/>
      <c r="Y68" s="259"/>
      <c r="Z68" s="47"/>
      <c r="AA68" s="47"/>
      <c r="AB68" s="47"/>
      <c r="AC68" s="259"/>
      <c r="AD68" s="47"/>
      <c r="AE68" s="47"/>
      <c r="AF68" s="47"/>
      <c r="AG68" s="47"/>
      <c r="AH68" s="47"/>
      <c r="AI68" s="47"/>
      <c r="AJ68" s="47"/>
      <c r="AK68" s="47"/>
      <c r="AL68" s="47"/>
      <c r="AM68" s="47"/>
      <c r="AN68" s="47"/>
      <c r="BC68" s="267"/>
      <c r="BD68" s="47"/>
      <c r="BE68" s="185"/>
      <c r="BF68" s="47"/>
      <c r="BJ68" s="25"/>
      <c r="BK68" s="25"/>
      <c r="BL68" s="25"/>
      <c r="BM68" s="25"/>
      <c r="BN68" s="25"/>
      <c r="BO68" s="25"/>
      <c r="BP68" s="25"/>
      <c r="BQ68" s="25"/>
      <c r="BR68" s="25"/>
      <c r="BS68" s="25"/>
      <c r="BT68" s="25"/>
      <c r="BV68"/>
      <c r="BW68"/>
      <c r="BX68"/>
      <c r="CD68" s="25"/>
      <c r="CE68" s="25"/>
      <c r="CF68" s="25"/>
      <c r="CG68" s="25"/>
      <c r="CH68" s="25"/>
      <c r="CI68"/>
      <c r="CJ68"/>
      <c r="CK68"/>
      <c r="CL68" s="25"/>
      <c r="CM68" s="25"/>
      <c r="CN68"/>
      <c r="CQ68" s="25"/>
      <c r="CR68" s="25"/>
      <c r="CS68" s="25"/>
      <c r="CT68" s="25"/>
      <c r="CU68" s="25"/>
      <c r="CV68" s="25"/>
      <c r="CW68" s="25"/>
      <c r="CX68" s="25"/>
      <c r="CY68" s="47"/>
    </row>
    <row r="69" spans="1:103" ht="15" customHeight="1" x14ac:dyDescent="0.25">
      <c r="V69" s="47"/>
      <c r="W69" s="306"/>
      <c r="X69" s="47"/>
      <c r="Y69" s="259"/>
      <c r="Z69" s="47"/>
      <c r="AA69" s="47"/>
      <c r="AB69" s="47"/>
      <c r="AC69" s="259"/>
      <c r="AD69" s="47"/>
      <c r="AE69" s="47"/>
      <c r="AF69" s="47"/>
      <c r="AG69" s="47"/>
      <c r="AH69" s="47"/>
      <c r="AI69" s="47"/>
      <c r="AJ69" s="47"/>
      <c r="AK69" s="47"/>
      <c r="AL69" s="47"/>
      <c r="AM69" s="47"/>
      <c r="AN69" s="47"/>
      <c r="BC69" s="267"/>
      <c r="BD69" s="47"/>
      <c r="BE69" s="185"/>
      <c r="BF69" s="47"/>
      <c r="BJ69" s="25"/>
      <c r="BK69" s="25"/>
      <c r="BL69" s="25"/>
      <c r="BM69" s="25"/>
      <c r="BN69" s="25"/>
      <c r="BO69" s="25"/>
      <c r="BP69" s="25"/>
      <c r="BQ69" s="25"/>
      <c r="BR69" s="25"/>
      <c r="BS69" s="25"/>
      <c r="BT69" s="25"/>
      <c r="BU69" s="25"/>
      <c r="BV69"/>
      <c r="BW69"/>
      <c r="BX69"/>
      <c r="BY69" s="25"/>
      <c r="BZ69" s="25"/>
      <c r="CA69" s="25"/>
      <c r="CB69" s="25"/>
      <c r="CD69" s="25"/>
      <c r="CE69" s="25"/>
      <c r="CF69" s="25"/>
      <c r="CG69" s="25"/>
      <c r="CH69" s="25"/>
      <c r="CI69" s="25"/>
      <c r="CJ69" s="25"/>
      <c r="CK69" s="25"/>
      <c r="CL69" s="25"/>
      <c r="CM69" s="25"/>
      <c r="CN69" s="25"/>
      <c r="CQ69" s="25"/>
      <c r="CR69" s="25"/>
      <c r="CS69" s="25"/>
      <c r="CT69" s="25"/>
      <c r="CU69" s="25"/>
      <c r="CV69" s="25"/>
      <c r="CW69" s="25"/>
      <c r="CX69" s="25"/>
      <c r="CY69" s="47"/>
    </row>
    <row r="70" spans="1:103" ht="15" customHeight="1" x14ac:dyDescent="0.25">
      <c r="V70" s="47"/>
      <c r="W70" s="306"/>
      <c r="X70" s="47"/>
      <c r="Y70" s="259"/>
      <c r="Z70" s="47"/>
      <c r="AA70" s="47"/>
      <c r="AB70" s="47"/>
      <c r="AC70" s="259"/>
      <c r="AD70" s="47"/>
      <c r="AE70" s="47"/>
      <c r="AF70" s="47"/>
      <c r="AG70" s="47"/>
      <c r="AH70" s="47"/>
      <c r="AI70" s="47"/>
      <c r="AJ70" s="47"/>
      <c r="AK70" s="47"/>
      <c r="AL70" s="47"/>
      <c r="AM70" s="47"/>
      <c r="AN70" s="47"/>
      <c r="BC70" s="267"/>
      <c r="BD70" s="47"/>
      <c r="BE70" s="185"/>
      <c r="BF70" s="47"/>
      <c r="BJ70" s="25"/>
      <c r="BK70" s="25"/>
      <c r="BL70" s="25"/>
      <c r="BM70" s="25"/>
      <c r="BN70" s="25"/>
      <c r="BO70" s="25"/>
      <c r="BP70" s="25"/>
      <c r="BQ70" s="25"/>
      <c r="BR70" s="25"/>
      <c r="BS70" s="25"/>
      <c r="BT70" s="25"/>
      <c r="BU70" s="25"/>
      <c r="BV70"/>
      <c r="BW70"/>
      <c r="BX70"/>
      <c r="BY70" s="25"/>
      <c r="BZ70" s="25"/>
      <c r="CA70" s="25"/>
      <c r="CB70" s="25"/>
      <c r="CC70" s="25"/>
      <c r="CD70" s="25"/>
      <c r="CE70" s="25"/>
      <c r="CF70" s="25"/>
      <c r="CG70" s="25"/>
      <c r="CH70" s="25"/>
      <c r="CI70" s="25"/>
      <c r="CJ70" s="25"/>
      <c r="CK70" s="25"/>
      <c r="CL70" s="25"/>
      <c r="CM70" s="25"/>
      <c r="CN70" s="25"/>
      <c r="CQ70" s="25"/>
      <c r="CR70" s="25"/>
      <c r="CS70" s="25"/>
      <c r="CT70" s="25"/>
      <c r="CU70" s="25"/>
      <c r="CV70" s="25"/>
      <c r="CW70" s="25"/>
      <c r="CX70" s="25"/>
      <c r="CY70" s="47"/>
    </row>
    <row r="71" spans="1:103" ht="15" customHeight="1" x14ac:dyDescent="0.25">
      <c r="V71" s="47"/>
      <c r="W71" s="306"/>
      <c r="X71" s="47"/>
      <c r="Y71" s="259"/>
      <c r="Z71" s="47"/>
      <c r="AA71" s="47"/>
      <c r="AB71" s="47"/>
      <c r="AC71" s="259"/>
      <c r="AD71" s="47"/>
      <c r="AE71" s="47"/>
      <c r="AF71" s="47"/>
      <c r="AG71" s="47"/>
      <c r="AH71" s="47"/>
      <c r="AI71" s="47"/>
      <c r="AJ71" s="47"/>
      <c r="AK71" s="47"/>
      <c r="AL71" s="47"/>
      <c r="AM71" s="47"/>
      <c r="AN71" s="47"/>
      <c r="BC71" s="267"/>
      <c r="BD71" s="185"/>
      <c r="BE71" s="185"/>
      <c r="BF71" s="185"/>
      <c r="BJ71" s="25"/>
      <c r="BK71" s="25"/>
      <c r="BL71" s="25"/>
      <c r="BM71" s="25"/>
      <c r="BN71" s="25"/>
      <c r="BO71" s="25"/>
      <c r="BP71" s="25"/>
      <c r="BQ71" s="25"/>
      <c r="BR71" s="25"/>
      <c r="BS71" s="25"/>
      <c r="BT71" s="25"/>
      <c r="BU71"/>
      <c r="BV71"/>
      <c r="BW71"/>
      <c r="BX71" s="25"/>
      <c r="BY71" s="25"/>
      <c r="BZ71" s="25"/>
      <c r="CA71" s="25"/>
      <c r="CB71" s="25"/>
      <c r="CC71" s="25"/>
      <c r="CD71" s="25"/>
      <c r="CE71" s="25"/>
      <c r="CN71" s="25"/>
      <c r="CQ71" s="25"/>
      <c r="CR71" s="25"/>
      <c r="CS71" s="25"/>
      <c r="CT71" s="25"/>
      <c r="CU71" s="25"/>
      <c r="CV71" s="25"/>
      <c r="CW71" s="25"/>
      <c r="CX71" s="25"/>
      <c r="CY71" s="47"/>
    </row>
    <row r="72" spans="1:103" ht="15" customHeight="1" x14ac:dyDescent="0.25">
      <c r="V72" s="47"/>
      <c r="W72" s="306"/>
      <c r="X72" s="47"/>
      <c r="Y72" s="259"/>
      <c r="Z72" s="47"/>
      <c r="AA72" s="47"/>
      <c r="AB72" s="47"/>
      <c r="AC72" s="259"/>
      <c r="AD72" s="47"/>
      <c r="AE72" s="47"/>
      <c r="AF72" s="47"/>
      <c r="AG72" s="47"/>
      <c r="AH72" s="47"/>
      <c r="AI72" s="47"/>
      <c r="AJ72" s="47"/>
      <c r="AK72" s="47"/>
      <c r="AL72" s="47"/>
      <c r="AM72" s="47"/>
      <c r="AN72" s="47"/>
      <c r="BC72" s="267"/>
      <c r="BD72" s="185"/>
      <c r="BE72" s="185"/>
      <c r="BF72" s="185"/>
      <c r="BJ72" s="25"/>
      <c r="BK72" s="25"/>
      <c r="BL72" s="25"/>
      <c r="BM72" s="25"/>
      <c r="BN72" s="25"/>
      <c r="BO72" s="25"/>
      <c r="BP72" s="25"/>
      <c r="BQ72" s="25"/>
      <c r="BR72" s="25"/>
      <c r="BS72" s="25"/>
      <c r="BT72" s="25"/>
      <c r="BU72"/>
      <c r="BV72"/>
      <c r="BW72"/>
      <c r="BX72" s="25"/>
      <c r="BY72" s="25"/>
      <c r="BZ72" s="25"/>
      <c r="CA72" s="25"/>
      <c r="CB72" s="25"/>
      <c r="CC72" s="25"/>
      <c r="CD72" s="25"/>
      <c r="CE72" s="25"/>
      <c r="CF72" s="25"/>
      <c r="CG72" s="25"/>
      <c r="CH72" s="25"/>
      <c r="CI72" s="25"/>
      <c r="CJ72" s="25"/>
      <c r="CK72" s="25"/>
      <c r="CL72" s="25"/>
      <c r="CM72" s="25"/>
      <c r="CN72" s="25"/>
      <c r="CQ72" s="25"/>
      <c r="CR72" s="25"/>
      <c r="CS72" s="25"/>
      <c r="CT72" s="25"/>
      <c r="CU72" s="25"/>
      <c r="CV72" s="25"/>
      <c r="CW72" s="25"/>
      <c r="CX72" s="25"/>
      <c r="CY72" s="47"/>
    </row>
    <row r="73" spans="1:103" ht="15" customHeight="1" x14ac:dyDescent="0.25">
      <c r="V73" s="47"/>
      <c r="W73" s="306"/>
      <c r="X73" s="47"/>
      <c r="Y73" s="259"/>
      <c r="Z73" s="47"/>
      <c r="AA73" s="47"/>
      <c r="AB73" s="47"/>
      <c r="AC73" s="259"/>
      <c r="AD73" s="47"/>
      <c r="AE73" s="47"/>
      <c r="AF73" s="47"/>
      <c r="AG73" s="47"/>
      <c r="AH73" s="47"/>
      <c r="AI73" s="47"/>
      <c r="AJ73" s="47"/>
      <c r="AK73" s="47"/>
      <c r="AL73" s="47"/>
      <c r="AM73" s="47"/>
      <c r="AN73" s="47"/>
      <c r="BC73" s="267"/>
      <c r="BD73" s="47"/>
      <c r="BE73" s="185"/>
      <c r="BF73" s="47"/>
      <c r="BJ73" s="25"/>
      <c r="BK73" s="25"/>
      <c r="BL73" s="25"/>
      <c r="BM73" s="25"/>
      <c r="BN73" s="25"/>
      <c r="BO73" s="25"/>
      <c r="BP73" s="25"/>
      <c r="BQ73" s="25"/>
      <c r="BR73" s="25"/>
      <c r="BS73" s="25"/>
      <c r="BT73" s="25"/>
      <c r="BU73"/>
      <c r="BV73"/>
      <c r="BW73"/>
      <c r="BX73" s="25"/>
      <c r="BY73" s="25"/>
      <c r="BZ73" s="25"/>
      <c r="CA73" s="25"/>
      <c r="CB73" s="25"/>
      <c r="CC73" s="25"/>
      <c r="CD73" s="25"/>
      <c r="CE73" s="25"/>
      <c r="CF73" s="25"/>
      <c r="CG73" s="25"/>
      <c r="CH73" s="25"/>
      <c r="CI73" s="25"/>
      <c r="CJ73" s="25"/>
      <c r="CK73" s="25"/>
      <c r="CL73" s="25"/>
      <c r="CM73" s="25"/>
      <c r="CQ73" s="25"/>
      <c r="CR73" s="25"/>
      <c r="CS73" s="25"/>
      <c r="CT73" s="25"/>
      <c r="CU73" s="25"/>
      <c r="CV73" s="25"/>
      <c r="CW73" s="25"/>
      <c r="CX73" s="25"/>
      <c r="CY73" s="47"/>
    </row>
    <row r="74" spans="1:103" ht="15" customHeight="1" x14ac:dyDescent="0.25">
      <c r="V74" s="47"/>
      <c r="W74" s="306"/>
      <c r="X74" s="47"/>
      <c r="Y74" s="259"/>
      <c r="Z74" s="47"/>
      <c r="AA74" s="47"/>
      <c r="AB74" s="47"/>
      <c r="AC74" s="259"/>
      <c r="AD74" s="47"/>
      <c r="AE74" s="47"/>
      <c r="AF74" s="47"/>
      <c r="AG74" s="47"/>
      <c r="AH74" s="47"/>
      <c r="AI74" s="47"/>
      <c r="AJ74" s="47"/>
      <c r="AK74" s="47"/>
      <c r="AL74" s="47"/>
      <c r="AM74" s="47"/>
      <c r="AN74" s="47"/>
      <c r="BC74" s="267"/>
      <c r="BD74" s="47"/>
      <c r="BE74" s="185"/>
      <c r="BF74" s="47"/>
      <c r="BJ74" s="25"/>
      <c r="BK74" s="25"/>
      <c r="BL74" s="25"/>
      <c r="BM74" s="25"/>
      <c r="BN74" s="25"/>
      <c r="BO74" s="25"/>
      <c r="BP74" s="25"/>
      <c r="BQ74" s="25"/>
      <c r="BR74" s="25"/>
      <c r="BS74" s="25"/>
      <c r="BT74" s="25"/>
      <c r="BU74"/>
      <c r="BV74"/>
      <c r="BW74"/>
      <c r="BX74" s="25"/>
      <c r="BY74" s="25"/>
      <c r="BZ74" s="25"/>
      <c r="CA74" s="25"/>
      <c r="CB74" s="25"/>
      <c r="CC74" s="25"/>
      <c r="CD74" s="25"/>
      <c r="CE74" s="25"/>
      <c r="CF74" s="25"/>
      <c r="CG74" s="25"/>
      <c r="CH74" s="25"/>
      <c r="CI74" s="25"/>
      <c r="CJ74" s="25"/>
      <c r="CK74" s="25"/>
      <c r="CL74" s="25"/>
      <c r="CM74" s="25"/>
      <c r="CN74" s="25"/>
      <c r="CQ74" s="25"/>
      <c r="CR74" s="25"/>
      <c r="CS74" s="25"/>
      <c r="CT74" s="25"/>
      <c r="CU74" s="25"/>
      <c r="CV74" s="25"/>
      <c r="CW74" s="25"/>
      <c r="CX74" s="25"/>
      <c r="CY74" s="47"/>
    </row>
    <row r="75" spans="1:103" ht="15" customHeight="1" x14ac:dyDescent="0.25">
      <c r="V75" s="47"/>
      <c r="W75" s="306"/>
      <c r="X75" s="47"/>
      <c r="Y75" s="259"/>
      <c r="Z75" s="47"/>
      <c r="AA75" s="47"/>
      <c r="AB75" s="47"/>
      <c r="AC75" s="259"/>
      <c r="AD75" s="47"/>
      <c r="AE75" s="47"/>
      <c r="AF75" s="47"/>
      <c r="AG75" s="47"/>
      <c r="AH75" s="47"/>
      <c r="AI75" s="47"/>
      <c r="AJ75" s="47"/>
      <c r="AK75" s="47"/>
      <c r="AL75" s="47"/>
      <c r="AM75" s="47"/>
      <c r="AN75" s="47"/>
      <c r="BC75" s="267"/>
      <c r="BD75" s="47"/>
      <c r="BE75" s="185"/>
      <c r="BF75" s="47"/>
      <c r="BJ75" s="25"/>
      <c r="BK75" s="25"/>
      <c r="BL75" s="25"/>
      <c r="BM75" s="25"/>
      <c r="BN75" s="25"/>
      <c r="BO75" s="25"/>
      <c r="BP75" s="25"/>
      <c r="BQ75" s="25"/>
      <c r="BR75" s="25"/>
      <c r="BS75" s="25"/>
      <c r="BT75" s="25"/>
      <c r="BU75"/>
      <c r="BV75"/>
      <c r="BW75"/>
      <c r="BX75" s="25"/>
      <c r="BY75" s="25"/>
      <c r="BZ75" s="25"/>
      <c r="CA75" s="25"/>
      <c r="CB75" s="25"/>
      <c r="CC75" s="25"/>
      <c r="CD75" s="25"/>
      <c r="CE75" s="25"/>
      <c r="CF75" s="25"/>
      <c r="CG75" s="25"/>
      <c r="CH75" s="25"/>
      <c r="CI75" s="25"/>
      <c r="CJ75" s="25"/>
      <c r="CK75" s="25"/>
      <c r="CL75" s="25"/>
      <c r="CM75" s="25"/>
      <c r="CN75" s="25"/>
      <c r="CQ75" s="25"/>
      <c r="CR75" s="25"/>
      <c r="CS75" s="25"/>
      <c r="CT75" s="25"/>
      <c r="CU75" s="25"/>
      <c r="CV75" s="25"/>
      <c r="CW75" s="25"/>
      <c r="CX75" s="25"/>
      <c r="CY75" s="47"/>
    </row>
    <row r="76" spans="1:103" ht="15" customHeight="1" x14ac:dyDescent="0.25">
      <c r="V76" s="47"/>
      <c r="W76" s="306"/>
      <c r="X76" s="47"/>
      <c r="Y76" s="259"/>
      <c r="Z76" s="47"/>
      <c r="AA76" s="47"/>
      <c r="AB76" s="47"/>
      <c r="AC76" s="259"/>
      <c r="AD76" s="47"/>
      <c r="AE76" s="47"/>
      <c r="AF76" s="47"/>
      <c r="AG76" s="47"/>
      <c r="AH76" s="47"/>
      <c r="AI76" s="47"/>
      <c r="AJ76" s="47"/>
      <c r="AK76" s="47"/>
      <c r="AL76" s="47"/>
      <c r="AM76" s="47"/>
      <c r="AN76" s="47"/>
      <c r="BC76" s="267"/>
      <c r="BD76" s="47"/>
      <c r="BE76" s="185"/>
      <c r="BF76" s="47"/>
      <c r="BJ76" s="25"/>
      <c r="BK76" s="25"/>
      <c r="BL76" s="25"/>
      <c r="BM76" s="25"/>
      <c r="BN76" s="25"/>
      <c r="BO76" s="25"/>
      <c r="BP76" s="25"/>
      <c r="BQ76" s="25"/>
      <c r="BR76" s="25"/>
      <c r="BS76" s="25"/>
      <c r="BT76" s="25"/>
      <c r="BU76"/>
      <c r="BV76"/>
      <c r="BW76"/>
      <c r="BX76" s="25"/>
      <c r="BY76" s="25"/>
      <c r="BZ76" s="25"/>
      <c r="CA76" s="25"/>
      <c r="CB76" s="25"/>
      <c r="CD76" s="25"/>
      <c r="CE76" s="25"/>
      <c r="CF76" s="25"/>
      <c r="CG76" s="25"/>
      <c r="CH76" s="25"/>
      <c r="CI76" s="25"/>
      <c r="CJ76" s="25"/>
      <c r="CK76" s="25"/>
      <c r="CL76" s="25"/>
      <c r="CM76" s="25"/>
      <c r="CN76" s="25"/>
      <c r="CQ76" s="25"/>
      <c r="CR76" s="25"/>
      <c r="CS76" s="25"/>
      <c r="CT76" s="25"/>
      <c r="CU76" s="25"/>
      <c r="CV76" s="25"/>
      <c r="CW76" s="25"/>
      <c r="CX76" s="25"/>
      <c r="CY76" s="47"/>
    </row>
    <row r="77" spans="1:103" ht="15" customHeight="1" x14ac:dyDescent="0.25">
      <c r="V77" s="47"/>
      <c r="W77" s="306"/>
      <c r="X77" s="47"/>
      <c r="Y77" s="259"/>
      <c r="Z77" s="47"/>
      <c r="AA77" s="47"/>
      <c r="AB77" s="47"/>
      <c r="AC77" s="259"/>
      <c r="AD77" s="47"/>
      <c r="AE77" s="47"/>
      <c r="AF77" s="47"/>
      <c r="AG77" s="47"/>
      <c r="AH77" s="47"/>
      <c r="AI77" s="47"/>
      <c r="AJ77" s="47"/>
      <c r="AK77" s="47"/>
      <c r="AL77" s="47"/>
      <c r="AM77" s="47"/>
      <c r="AN77" s="47"/>
      <c r="BC77" s="267"/>
      <c r="BD77" s="47"/>
      <c r="BE77" s="185"/>
      <c r="BF77" s="47"/>
      <c r="BJ77" s="25"/>
      <c r="BK77" s="25"/>
      <c r="BL77" s="25"/>
      <c r="BM77" s="25"/>
      <c r="BN77" s="25"/>
      <c r="BO77" s="25"/>
      <c r="BP77" s="25"/>
      <c r="BQ77" s="25"/>
      <c r="BR77" s="25"/>
      <c r="BS77" s="25"/>
      <c r="BT77" s="25"/>
      <c r="BU77"/>
      <c r="BV77"/>
      <c r="BW77"/>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47"/>
    </row>
    <row r="78" spans="1:103" ht="15" customHeight="1" x14ac:dyDescent="0.25">
      <c r="V78" s="47"/>
      <c r="W78" s="306"/>
      <c r="X78" s="47"/>
      <c r="Y78" s="259"/>
      <c r="Z78" s="47"/>
      <c r="AA78" s="47"/>
      <c r="AB78" s="47"/>
      <c r="AC78" s="259"/>
      <c r="AD78" s="47"/>
      <c r="AE78" s="47"/>
      <c r="AF78" s="47"/>
      <c r="AG78" s="47"/>
      <c r="AH78" s="47"/>
      <c r="AI78" s="47"/>
      <c r="AJ78" s="47"/>
      <c r="AK78" s="47"/>
      <c r="AL78" s="47"/>
      <c r="AM78" s="47"/>
      <c r="AN78" s="47"/>
      <c r="BJ78" s="25"/>
      <c r="BK78" s="25"/>
      <c r="BL78" s="25"/>
      <c r="BM78" s="25"/>
      <c r="BN78" s="25"/>
      <c r="BO78" s="25"/>
      <c r="BP78" s="25"/>
      <c r="BQ78" s="25"/>
      <c r="BR78" s="25"/>
      <c r="BS78" s="25"/>
      <c r="BT78" s="25"/>
      <c r="BU78"/>
      <c r="BV78"/>
      <c r="BW78"/>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47"/>
    </row>
    <row r="79" spans="1:103" ht="15" customHeight="1" x14ac:dyDescent="0.25">
      <c r="V79" s="47"/>
      <c r="W79" s="306"/>
      <c r="X79" s="47"/>
      <c r="Y79" s="259"/>
      <c r="Z79" s="47"/>
      <c r="AA79" s="47"/>
      <c r="AB79" s="47"/>
      <c r="AC79" s="259"/>
      <c r="AD79" s="47"/>
      <c r="AE79" s="47"/>
      <c r="AF79" s="47"/>
      <c r="AG79" s="47"/>
      <c r="AH79" s="47"/>
      <c r="AI79" s="47"/>
      <c r="AJ79" s="47"/>
      <c r="AK79" s="47"/>
      <c r="AL79" s="47"/>
      <c r="AM79" s="47"/>
      <c r="AN79" s="47"/>
      <c r="BJ79" s="25"/>
      <c r="BK79" s="25"/>
      <c r="BL79" s="25"/>
      <c r="BM79" s="25"/>
      <c r="BN79" s="25"/>
      <c r="BO79" s="25"/>
      <c r="BP79" s="25"/>
      <c r="BQ79" s="25"/>
      <c r="BR79" s="25"/>
      <c r="BS79" s="25"/>
      <c r="BT79" s="25"/>
      <c r="BU79"/>
      <c r="BV79"/>
      <c r="BW79"/>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47"/>
    </row>
    <row r="80" spans="1:103" ht="15" customHeight="1" x14ac:dyDescent="0.25">
      <c r="V80" s="47"/>
      <c r="W80" s="306"/>
      <c r="X80" s="47"/>
      <c r="Y80" s="259"/>
      <c r="Z80" s="47"/>
      <c r="AA80" s="47"/>
      <c r="AB80" s="47"/>
      <c r="AC80" s="259"/>
      <c r="AD80" s="47"/>
      <c r="AE80" s="47"/>
      <c r="AF80" s="47"/>
      <c r="AG80" s="47"/>
      <c r="AH80" s="47"/>
      <c r="AI80" s="47"/>
      <c r="AJ80" s="47"/>
      <c r="AK80" s="47"/>
      <c r="AL80" s="47"/>
      <c r="AM80" s="47"/>
      <c r="AN80" s="47"/>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47"/>
    </row>
    <row r="81" spans="1:188" ht="15" customHeight="1" x14ac:dyDescent="0.25">
      <c r="V81" s="47"/>
      <c r="W81" s="306"/>
      <c r="X81" s="47"/>
      <c r="Y81" s="259"/>
      <c r="Z81" s="47"/>
      <c r="AA81" s="47"/>
      <c r="AB81" s="47"/>
      <c r="AC81" s="259"/>
      <c r="AD81" s="47"/>
      <c r="AE81" s="47"/>
      <c r="AF81" s="47"/>
      <c r="AG81" s="47"/>
      <c r="AH81" s="47"/>
      <c r="AI81" s="47"/>
      <c r="AJ81" s="47"/>
      <c r="AK81" s="47"/>
      <c r="AL81" s="47"/>
      <c r="AM81" s="47"/>
      <c r="AN81" s="47"/>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c r="CI81"/>
      <c r="CJ81"/>
      <c r="CK81"/>
      <c r="CL81"/>
      <c r="CM81" s="25"/>
      <c r="CN81" s="25"/>
      <c r="CO81" s="25"/>
      <c r="CP81" s="25"/>
      <c r="CQ81" s="25"/>
      <c r="CR81" s="25"/>
      <c r="CS81" s="25"/>
      <c r="CT81" s="25"/>
      <c r="CU81" s="25"/>
      <c r="CV81" s="25"/>
      <c r="CW81" s="25"/>
      <c r="CX81" s="25"/>
      <c r="CY81" s="47"/>
    </row>
    <row r="82" spans="1:188" ht="15" customHeight="1" x14ac:dyDescent="0.25">
      <c r="V82" s="47"/>
      <c r="W82" s="306"/>
      <c r="X82" s="47"/>
      <c r="Y82" s="259"/>
      <c r="Z82" s="47"/>
      <c r="AA82" s="47"/>
      <c r="AB82" s="47"/>
      <c r="AC82" s="259"/>
      <c r="AD82" s="47"/>
      <c r="AE82" s="47"/>
      <c r="AF82" s="47"/>
      <c r="AG82" s="47"/>
      <c r="AH82" s="47"/>
      <c r="AI82" s="47"/>
      <c r="AJ82" s="47"/>
      <c r="AK82" s="47"/>
      <c r="AL82" s="47"/>
      <c r="AM82" s="47"/>
      <c r="AN82" s="47"/>
      <c r="BJ82" s="25"/>
      <c r="BK82" s="25"/>
      <c r="BL82" s="25"/>
      <c r="BM82" s="25"/>
      <c r="BN82" s="25"/>
      <c r="BO82" s="25"/>
      <c r="BP82" s="25"/>
      <c r="BQ82" s="25"/>
      <c r="BR82" s="25"/>
      <c r="BS82" s="25"/>
      <c r="BT82" s="25"/>
      <c r="BU82" s="25"/>
      <c r="BV82" s="25"/>
      <c r="BW82" s="25"/>
      <c r="BX82" s="25"/>
      <c r="BY82" s="25"/>
      <c r="BZ82" s="25"/>
      <c r="CA82" s="25"/>
      <c r="CB82" s="25"/>
      <c r="CC82" s="25"/>
      <c r="CD82" s="25"/>
      <c r="CE82" s="25"/>
      <c r="CF82" s="25"/>
      <c r="CG82" s="25"/>
      <c r="CH82"/>
      <c r="CI82"/>
      <c r="CJ82"/>
      <c r="CK82"/>
      <c r="CL82"/>
      <c r="CM82"/>
      <c r="CN82" s="25"/>
      <c r="CO82" s="25"/>
      <c r="CP82" s="25"/>
      <c r="CQ82" s="25"/>
      <c r="CR82" s="25"/>
      <c r="CS82" s="25"/>
      <c r="CT82" s="25"/>
      <c r="CU82" s="25"/>
      <c r="CV82" s="25"/>
      <c r="CW82" s="25"/>
      <c r="CX82" s="25"/>
      <c r="CY82" s="47"/>
    </row>
    <row r="83" spans="1:188" ht="15" customHeight="1" x14ac:dyDescent="0.25">
      <c r="V83" s="47"/>
      <c r="W83" s="306"/>
      <c r="X83" s="47"/>
      <c r="Y83" s="259"/>
      <c r="Z83" s="47"/>
      <c r="AA83" s="47"/>
      <c r="AB83" s="47"/>
      <c r="AC83" s="259"/>
      <c r="AD83" s="47"/>
      <c r="AE83" s="47"/>
      <c r="AF83" s="47"/>
      <c r="AG83" s="47"/>
      <c r="AH83" s="47"/>
      <c r="AI83" s="47"/>
      <c r="AJ83" s="47"/>
      <c r="AK83" s="47"/>
      <c r="AL83" s="47"/>
      <c r="AM83" s="47"/>
      <c r="AN83" s="47"/>
      <c r="BJ83" s="25"/>
      <c r="BK83" s="25"/>
      <c r="BL83" s="25"/>
      <c r="BM83" s="25"/>
      <c r="BN83" s="25"/>
      <c r="BO83" s="25"/>
      <c r="BP83" s="25"/>
      <c r="BQ83" s="25"/>
      <c r="BR83" s="25"/>
      <c r="BS83" s="25"/>
      <c r="BT83" s="25"/>
      <c r="BU83" s="25"/>
      <c r="BV83" s="25"/>
      <c r="BW83" s="25"/>
      <c r="BX83" s="25"/>
      <c r="BY83" s="25"/>
      <c r="BZ83" s="25"/>
      <c r="CA83" s="25"/>
      <c r="CB83" s="25"/>
      <c r="CC83" s="25"/>
      <c r="CD83" s="25"/>
      <c r="CE83" s="25"/>
      <c r="CF83"/>
      <c r="CG83"/>
      <c r="CH83"/>
      <c r="CI83"/>
      <c r="CJ83"/>
      <c r="CK83"/>
      <c r="CL83"/>
      <c r="CM83"/>
      <c r="CN83" s="25"/>
      <c r="CO83" s="25"/>
      <c r="CP83" s="25"/>
      <c r="CQ83" s="25"/>
      <c r="CR83" s="25"/>
      <c r="CS83" s="25"/>
      <c r="CT83" s="25"/>
      <c r="CU83" s="25"/>
      <c r="CV83" s="25"/>
      <c r="CW83" s="25"/>
      <c r="CX83" s="25"/>
      <c r="CY83" s="47"/>
    </row>
    <row r="84" spans="1:188" ht="15" customHeight="1" x14ac:dyDescent="0.25">
      <c r="V84" s="47"/>
      <c r="W84" s="306"/>
      <c r="X84" s="47"/>
      <c r="Y84" s="259"/>
      <c r="Z84" s="47"/>
      <c r="AA84" s="47"/>
      <c r="AB84" s="47"/>
      <c r="AC84" s="259"/>
      <c r="AD84" s="47"/>
      <c r="AE84" s="47"/>
      <c r="AF84" s="47"/>
      <c r="AG84" s="47"/>
      <c r="AH84" s="47"/>
      <c r="AI84" s="47"/>
      <c r="AJ84" s="47"/>
      <c r="AK84" s="47"/>
      <c r="AL84" s="47"/>
      <c r="AM84" s="47"/>
      <c r="AN84" s="47"/>
      <c r="BC84" s="267"/>
      <c r="BD84" s="47"/>
      <c r="BE84" s="185"/>
      <c r="BF84" s="47"/>
      <c r="BJ84" s="25"/>
      <c r="BK84" s="25"/>
      <c r="BL84" s="25"/>
      <c r="BM84" s="25"/>
      <c r="BN84" s="25"/>
      <c r="BO84" s="25"/>
      <c r="BP84" s="25"/>
      <c r="BQ84" s="25"/>
      <c r="BR84" s="25"/>
      <c r="BS84" s="25"/>
      <c r="BT84" s="25"/>
      <c r="BU84" s="25"/>
      <c r="BV84" s="25"/>
      <c r="BW84" s="25"/>
      <c r="BX84" s="25"/>
      <c r="BY84" s="25"/>
      <c r="BZ84" s="25"/>
      <c r="CA84" s="25"/>
      <c r="CB84" s="25"/>
      <c r="CC84" s="25"/>
      <c r="CD84" s="25"/>
      <c r="CE84" s="25"/>
      <c r="CF84"/>
      <c r="CG84"/>
      <c r="CH84" s="47"/>
      <c r="CI84" s="47"/>
      <c r="CJ84" s="47"/>
      <c r="CK84" s="55"/>
      <c r="CL84" s="55"/>
      <c r="CM84"/>
      <c r="CN84" s="25"/>
      <c r="CO84" s="25"/>
      <c r="CP84" s="25"/>
      <c r="CQ84" s="25"/>
      <c r="CR84" s="25"/>
      <c r="CS84" s="25"/>
      <c r="CT84" s="25"/>
      <c r="CU84" s="25"/>
      <c r="CV84" s="25"/>
      <c r="CW84" s="25"/>
      <c r="CX84" s="25"/>
      <c r="CY84" s="47"/>
    </row>
    <row r="85" spans="1:188" ht="15" customHeight="1" x14ac:dyDescent="0.25">
      <c r="V85" s="47"/>
      <c r="W85" s="306"/>
      <c r="X85" s="47"/>
      <c r="Y85" s="259"/>
      <c r="Z85" s="47"/>
      <c r="AA85" s="47"/>
      <c r="AB85" s="47"/>
      <c r="AC85" s="259"/>
      <c r="AD85" s="47"/>
      <c r="AE85" s="47"/>
      <c r="AF85" s="47"/>
      <c r="AG85" s="47"/>
      <c r="AH85" s="47"/>
      <c r="AI85" s="47"/>
      <c r="AJ85" s="47"/>
      <c r="AK85" s="47"/>
      <c r="AL85" s="47"/>
      <c r="AM85" s="47"/>
      <c r="AN85" s="47"/>
      <c r="BC85" s="267"/>
      <c r="BD85" s="47"/>
      <c r="BE85" s="185"/>
      <c r="BF85" s="47"/>
      <c r="BJ85" s="25"/>
      <c r="BK85" s="25"/>
      <c r="BL85" s="25"/>
      <c r="BM85" s="25"/>
      <c r="BN85" s="25"/>
      <c r="BO85" s="25"/>
      <c r="BP85" s="25"/>
      <c r="BQ85" s="25"/>
      <c r="BR85" s="25"/>
      <c r="BS85" s="25"/>
      <c r="BT85" s="25"/>
      <c r="BU85" s="25"/>
      <c r="BV85" s="25"/>
      <c r="BW85" s="25"/>
      <c r="BX85" s="25"/>
      <c r="BY85" s="25"/>
      <c r="BZ85" s="25"/>
      <c r="CA85" s="25"/>
      <c r="CB85" s="25"/>
      <c r="CC85" s="25"/>
      <c r="CD85" s="25"/>
      <c r="CE85" s="25"/>
      <c r="CF85"/>
      <c r="CG85"/>
      <c r="CH85" s="47"/>
      <c r="CI85" s="47"/>
      <c r="CJ85" s="47"/>
      <c r="CK85" s="55"/>
      <c r="CL85" s="55"/>
      <c r="CM85" s="55"/>
      <c r="CN85" s="25"/>
      <c r="CO85" s="25"/>
      <c r="CP85" s="25"/>
      <c r="CQ85" s="25"/>
      <c r="CR85" s="25"/>
      <c r="CS85" s="25"/>
      <c r="CT85" s="25"/>
      <c r="CU85" s="25"/>
      <c r="CV85" s="25"/>
      <c r="CW85" s="25"/>
      <c r="CX85" s="25"/>
      <c r="CY85" s="47"/>
    </row>
    <row r="86" spans="1:188" ht="15" customHeight="1" x14ac:dyDescent="0.25">
      <c r="V86" s="47"/>
      <c r="W86" s="306"/>
      <c r="X86" s="47"/>
      <c r="Y86" s="259"/>
      <c r="Z86" s="47"/>
      <c r="AA86" s="47"/>
      <c r="AB86" s="47"/>
      <c r="AC86" s="259"/>
      <c r="AD86" s="47"/>
      <c r="AE86" s="47"/>
      <c r="AF86" s="47"/>
      <c r="AG86" s="47"/>
      <c r="AH86" s="47"/>
      <c r="AI86" s="47"/>
      <c r="AJ86" s="47"/>
      <c r="AK86" s="47"/>
      <c r="AL86" s="47"/>
      <c r="AM86" s="47"/>
      <c r="AN86" s="47"/>
      <c r="BC86" s="267"/>
      <c r="BD86" s="47"/>
      <c r="BE86" s="185"/>
      <c r="BF86" s="47"/>
      <c r="BJ86" s="25"/>
      <c r="BK86" s="25"/>
      <c r="BL86" s="25"/>
      <c r="BM86" s="25"/>
      <c r="BN86" s="25"/>
      <c r="BO86" s="25"/>
      <c r="BP86" s="25"/>
      <c r="BQ86" s="25"/>
      <c r="BR86" s="25"/>
      <c r="BS86" s="25"/>
      <c r="BT86" s="25"/>
      <c r="BU86" s="25"/>
      <c r="BV86" s="25"/>
      <c r="BW86" s="25"/>
      <c r="BX86" s="25"/>
      <c r="BY86" s="25"/>
      <c r="BZ86" s="25"/>
      <c r="CA86" s="25"/>
      <c r="CB86" s="25"/>
      <c r="CC86" s="25"/>
      <c r="CD86" s="25"/>
      <c r="CE86" s="25"/>
      <c r="CF86" s="47"/>
      <c r="CG86" s="47"/>
      <c r="CH86" s="47"/>
      <c r="CI86" s="47"/>
      <c r="CJ86" s="47"/>
      <c r="CK86" s="55"/>
      <c r="CL86" s="55"/>
      <c r="CM86" s="55"/>
      <c r="CN86" s="25"/>
      <c r="CO86" s="25"/>
      <c r="CP86" s="25"/>
      <c r="CQ86" s="25"/>
      <c r="CR86" s="25"/>
      <c r="CS86" s="25"/>
      <c r="CT86" s="25"/>
      <c r="CU86" s="25"/>
      <c r="CV86" s="25"/>
      <c r="CW86" s="25"/>
      <c r="CX86" s="25"/>
      <c r="CY86" s="47"/>
    </row>
    <row r="87" spans="1:188" ht="15" customHeight="1" x14ac:dyDescent="0.25">
      <c r="V87" s="47"/>
      <c r="W87" s="306"/>
      <c r="X87" s="47"/>
      <c r="Y87" s="259"/>
      <c r="Z87" s="47"/>
      <c r="AA87" s="47"/>
      <c r="AB87" s="47"/>
      <c r="AC87" s="259"/>
      <c r="AD87" s="47"/>
      <c r="AE87" s="47"/>
      <c r="AF87" s="47"/>
      <c r="AG87" s="47"/>
      <c r="AH87" s="47"/>
      <c r="AI87" s="47"/>
      <c r="AJ87" s="47"/>
      <c r="AK87" s="47"/>
      <c r="AL87" s="47"/>
      <c r="AM87" s="47"/>
      <c r="AN87" s="47"/>
      <c r="BC87" s="267"/>
      <c r="BD87" s="47"/>
      <c r="BF87" s="47"/>
      <c r="BJ87" s="25"/>
      <c r="BK87" s="25"/>
      <c r="BL87" s="25"/>
      <c r="BM87" s="25"/>
      <c r="BN87" s="25"/>
      <c r="BO87" s="25"/>
      <c r="BP87" s="25"/>
      <c r="BQ87" s="25"/>
      <c r="BR87" s="25"/>
      <c r="BS87" s="25"/>
      <c r="BT87" s="25"/>
      <c r="BU87" s="185"/>
      <c r="BV87" s="185"/>
      <c r="BW87" s="185"/>
      <c r="BX87" s="25"/>
      <c r="BY87" s="25"/>
      <c r="BZ87" s="25"/>
      <c r="CA87" s="25"/>
      <c r="CB87" s="25"/>
      <c r="CC87" s="25"/>
      <c r="CD87" s="25"/>
      <c r="CE87" s="25"/>
      <c r="CF87" s="47"/>
      <c r="CG87" s="47"/>
      <c r="CH87" s="47"/>
      <c r="CI87" s="47"/>
      <c r="CJ87" s="47"/>
      <c r="CK87" s="55"/>
      <c r="CL87" s="55"/>
      <c r="CM87" s="55"/>
      <c r="CN87" s="25"/>
      <c r="CO87" s="25"/>
      <c r="CP87" s="25"/>
      <c r="CQ87" s="25"/>
      <c r="CR87" s="25"/>
      <c r="CS87" s="25"/>
      <c r="CT87" s="25"/>
      <c r="CU87" s="25"/>
      <c r="CV87" s="25"/>
      <c r="CW87" s="25"/>
      <c r="CX87" s="25"/>
      <c r="CY87" s="47"/>
    </row>
    <row r="88" spans="1:188" ht="15" customHeight="1" x14ac:dyDescent="0.25">
      <c r="V88" s="47"/>
      <c r="W88" s="306"/>
      <c r="X88" s="47"/>
      <c r="Y88" s="259"/>
      <c r="Z88" s="47"/>
      <c r="AA88" s="47"/>
      <c r="AB88" s="47"/>
      <c r="AC88" s="259"/>
      <c r="AD88" s="47"/>
      <c r="AE88" s="47"/>
      <c r="AF88" s="47"/>
      <c r="AG88" s="47"/>
      <c r="AH88" s="47"/>
      <c r="AI88" s="47"/>
      <c r="AJ88" s="47"/>
      <c r="AK88" s="47"/>
      <c r="AL88" s="47"/>
      <c r="AM88" s="47"/>
      <c r="AN88" s="47"/>
      <c r="BC88" s="267"/>
      <c r="BD88" s="47"/>
      <c r="BF88" s="47"/>
      <c r="BJ88" s="25"/>
      <c r="BK88" s="25"/>
      <c r="BL88" s="25"/>
      <c r="BM88" s="25"/>
      <c r="BN88" s="25"/>
      <c r="BO88" s="25"/>
      <c r="BP88" s="25"/>
      <c r="BQ88" s="25"/>
      <c r="BR88" s="25"/>
      <c r="BS88" s="25"/>
      <c r="BT88" s="25"/>
      <c r="BU88" s="185"/>
      <c r="BV88" s="185"/>
      <c r="BW88" s="185"/>
      <c r="BX88" s="25"/>
      <c r="BY88" s="25"/>
      <c r="BZ88" s="25"/>
      <c r="CA88" s="25"/>
      <c r="CB88" s="25"/>
      <c r="CC88" s="25"/>
      <c r="CD88" s="25"/>
      <c r="CE88" s="25"/>
      <c r="CF88" s="47"/>
      <c r="CG88" s="47"/>
      <c r="CH88" s="47"/>
      <c r="CI88" s="47"/>
      <c r="CJ88" s="47"/>
      <c r="CK88" s="55"/>
      <c r="CL88" s="55"/>
      <c r="CM88" s="55"/>
      <c r="CN88" s="25"/>
      <c r="CO88" s="25"/>
      <c r="CP88" s="25"/>
      <c r="CQ88" s="25"/>
      <c r="CR88" s="25"/>
      <c r="CS88" s="25"/>
      <c r="CT88" s="25"/>
      <c r="CU88" s="25"/>
      <c r="CV88" s="25"/>
      <c r="CW88" s="25"/>
      <c r="CX88" s="25"/>
      <c r="CY88" s="47"/>
    </row>
    <row r="89" spans="1:188" ht="15" customHeight="1" x14ac:dyDescent="0.25">
      <c r="V89" s="47"/>
      <c r="W89" s="306"/>
      <c r="X89" s="47"/>
      <c r="Y89" s="259"/>
      <c r="Z89" s="47"/>
      <c r="AA89" s="47"/>
      <c r="AB89" s="47"/>
      <c r="AC89" s="259"/>
      <c r="AD89" s="47"/>
      <c r="AE89" s="47"/>
      <c r="AF89" s="47"/>
      <c r="AG89" s="47"/>
      <c r="AH89" s="47"/>
      <c r="AI89" s="47"/>
      <c r="AJ89" s="47"/>
      <c r="AK89" s="47"/>
      <c r="AL89" s="47"/>
      <c r="AM89" s="47"/>
      <c r="AN89" s="47"/>
      <c r="BC89" s="267"/>
      <c r="BD89" s="47"/>
      <c r="BF89" s="47"/>
      <c r="BJ89" s="25"/>
      <c r="BK89" s="25"/>
      <c r="BL89" s="25"/>
      <c r="BM89" s="25"/>
      <c r="BN89" s="25"/>
      <c r="BO89" s="25"/>
      <c r="BP89" s="25"/>
      <c r="BQ89" s="25"/>
      <c r="BR89" s="25"/>
      <c r="BS89" s="25"/>
      <c r="BT89" s="25"/>
      <c r="BU89" s="185"/>
      <c r="BV89" s="185"/>
      <c r="BW89" s="185"/>
      <c r="BX89" s="25"/>
      <c r="BY89" s="25"/>
      <c r="BZ89" s="25"/>
      <c r="CA89" s="25"/>
      <c r="CB89" s="25"/>
      <c r="CC89" s="25"/>
      <c r="CD89" s="25"/>
      <c r="CE89" s="25"/>
      <c r="CF89" s="47"/>
      <c r="CG89" s="47"/>
      <c r="CH89" s="47"/>
      <c r="CI89" s="47"/>
      <c r="CJ89" s="47"/>
      <c r="CK89" s="55"/>
      <c r="CL89" s="55"/>
      <c r="CM89" s="55"/>
      <c r="CN89" s="25"/>
      <c r="CO89" s="25"/>
      <c r="CP89" s="25"/>
      <c r="CQ89"/>
      <c r="CR89"/>
      <c r="CS89"/>
      <c r="CT89"/>
      <c r="CU89"/>
      <c r="CV89"/>
      <c r="CW89"/>
      <c r="CX89"/>
      <c r="CY89" s="47"/>
    </row>
    <row r="90" spans="1:188" ht="15" customHeight="1" x14ac:dyDescent="0.25">
      <c r="V90" s="67"/>
      <c r="W90" s="306"/>
      <c r="X90" s="47"/>
      <c r="Y90" s="259"/>
      <c r="Z90" s="47"/>
      <c r="AA90" s="47"/>
      <c r="AB90" s="47"/>
      <c r="AC90" s="259"/>
      <c r="AD90" s="47"/>
      <c r="AE90" s="47"/>
      <c r="AF90" s="47"/>
      <c r="AI90" s="47"/>
      <c r="AJ90" s="47"/>
      <c r="AK90" s="47"/>
      <c r="AL90" s="47"/>
      <c r="AM90" s="47"/>
      <c r="AN90" s="47"/>
      <c r="BC90" s="267"/>
      <c r="BD90" s="47"/>
      <c r="BF90" s="47"/>
      <c r="BJ90" s="25"/>
      <c r="BK90" s="25"/>
      <c r="BL90" s="25"/>
      <c r="BM90" s="25"/>
      <c r="BN90" s="25"/>
      <c r="BO90" s="25"/>
      <c r="BP90" s="25"/>
      <c r="BQ90" s="25"/>
      <c r="BR90" s="25"/>
      <c r="BS90" s="25"/>
      <c r="BT90" s="25"/>
      <c r="BU90" s="185"/>
      <c r="BV90" s="185"/>
      <c r="BW90" s="185"/>
      <c r="BX90" s="25"/>
      <c r="BY90" s="25"/>
      <c r="BZ90" s="25"/>
      <c r="CA90" s="25"/>
      <c r="CB90" s="25"/>
      <c r="CC90" s="25"/>
      <c r="CD90" s="25"/>
      <c r="CE90" s="25"/>
      <c r="CF90" s="47"/>
      <c r="CG90" s="47"/>
      <c r="CH90" s="47"/>
      <c r="CI90" s="47"/>
      <c r="CJ90" s="47"/>
      <c r="CK90" s="55"/>
      <c r="CL90" s="55"/>
      <c r="CM90" s="55"/>
      <c r="CN90" s="25"/>
      <c r="CO90" s="25"/>
      <c r="CP90" s="25"/>
      <c r="CQ90"/>
      <c r="CR90"/>
      <c r="CS90"/>
      <c r="CT90"/>
      <c r="CU90"/>
      <c r="CV90"/>
      <c r="CW90"/>
      <c r="CX90"/>
      <c r="CY90" s="47"/>
    </row>
    <row r="91" spans="1:188" ht="15" customHeight="1" x14ac:dyDescent="0.25">
      <c r="V91" s="67"/>
      <c r="W91" s="304"/>
      <c r="X91" s="67"/>
      <c r="Y91" s="261"/>
      <c r="Z91" s="185"/>
      <c r="AA91" s="185"/>
      <c r="AB91" s="47"/>
      <c r="AC91" s="259"/>
      <c r="AD91" s="47"/>
      <c r="AE91" s="47"/>
      <c r="AF91" s="47"/>
      <c r="AK91" s="47"/>
      <c r="AL91" s="47"/>
      <c r="AM91" s="47"/>
      <c r="AN91" s="47"/>
      <c r="BC91" s="267"/>
      <c r="BD91" s="47"/>
      <c r="BF91" s="47"/>
      <c r="BJ91" s="25"/>
      <c r="BK91" s="25"/>
      <c r="BL91" s="25"/>
      <c r="BM91" s="25"/>
      <c r="BN91" s="25"/>
      <c r="BO91" s="25"/>
      <c r="BP91" s="25"/>
      <c r="BQ91" s="25"/>
      <c r="BR91" s="25"/>
      <c r="BS91" s="25"/>
      <c r="BT91" s="25"/>
      <c r="BU91" s="185"/>
      <c r="BV91" s="185"/>
      <c r="BW91" s="185"/>
      <c r="BX91" s="25"/>
      <c r="BY91" s="25"/>
      <c r="BZ91" s="25"/>
      <c r="CA91" s="25"/>
      <c r="CB91" s="25"/>
      <c r="CC91" s="25"/>
      <c r="CD91" s="25"/>
      <c r="CE91" s="25"/>
      <c r="CF91" s="47"/>
      <c r="CG91" s="47"/>
      <c r="CH91" s="47"/>
      <c r="CI91" s="47"/>
      <c r="CJ91" s="47"/>
      <c r="CK91" s="55"/>
      <c r="CL91" s="55"/>
      <c r="CM91" s="55"/>
      <c r="CN91" s="25"/>
      <c r="CO91" s="25"/>
      <c r="CP91" s="25"/>
      <c r="CQ91"/>
      <c r="CR91"/>
      <c r="CS91"/>
      <c r="CT91"/>
      <c r="CU91"/>
      <c r="CV91"/>
      <c r="CW91"/>
      <c r="CX91"/>
      <c r="CY91" s="47"/>
    </row>
    <row r="92" spans="1:188" ht="15" customHeight="1" x14ac:dyDescent="0.25">
      <c r="AB92" s="185"/>
      <c r="AC92" s="208"/>
      <c r="AD92" s="47"/>
      <c r="AE92" s="47"/>
      <c r="AK92" s="47"/>
      <c r="AL92" s="47"/>
      <c r="AM92" s="47"/>
      <c r="AN92" s="47"/>
      <c r="BC92" s="267"/>
      <c r="BD92" s="47"/>
      <c r="BF92" s="47"/>
      <c r="BJ92" s="25"/>
      <c r="BK92" s="25"/>
      <c r="BL92" s="25"/>
      <c r="BM92" s="25"/>
      <c r="BN92" s="25"/>
      <c r="BO92" s="25"/>
      <c r="BP92" s="25"/>
      <c r="BQ92" s="25"/>
      <c r="BR92" s="25"/>
      <c r="BS92" s="25"/>
      <c r="BT92" s="25"/>
      <c r="BU92" s="185"/>
      <c r="BV92" s="185"/>
      <c r="BW92" s="185"/>
      <c r="BX92" s="25"/>
      <c r="BY92" s="25"/>
      <c r="BZ92" s="25"/>
      <c r="CA92" s="25"/>
      <c r="CB92" s="25"/>
      <c r="CC92" s="25"/>
      <c r="CD92" s="25"/>
      <c r="CE92" s="25"/>
      <c r="CF92" s="47"/>
      <c r="CG92" s="47"/>
      <c r="CH92" s="47"/>
      <c r="CI92" s="47"/>
      <c r="CJ92" s="47"/>
      <c r="CK92" s="55"/>
      <c r="CL92" s="55"/>
      <c r="CM92" s="55"/>
      <c r="CN92" s="25"/>
      <c r="CO92" s="25"/>
      <c r="CP92" s="25"/>
      <c r="CQ92" s="55"/>
      <c r="CR92" s="55"/>
      <c r="CS92" s="47"/>
      <c r="CT92" s="47"/>
      <c r="CU92" s="47"/>
      <c r="CV92" s="47"/>
      <c r="CW92" s="47"/>
      <c r="CX92" s="47"/>
      <c r="CY92" s="47"/>
    </row>
    <row r="93" spans="1:188" ht="15" customHeight="1" x14ac:dyDescent="0.25">
      <c r="AE93" s="47"/>
      <c r="BC93" s="267"/>
      <c r="BD93" s="47"/>
      <c r="BF93" s="47"/>
      <c r="BJ93" s="25"/>
      <c r="BK93" s="25"/>
      <c r="BL93" s="25"/>
      <c r="BM93" s="25"/>
      <c r="BN93" s="25"/>
      <c r="BO93" s="25"/>
      <c r="BP93" s="25"/>
      <c r="BQ93" s="25"/>
      <c r="BR93" s="25"/>
      <c r="BS93" s="25"/>
      <c r="BT93" s="25"/>
      <c r="BU93" s="185"/>
      <c r="BV93" s="185"/>
      <c r="BW93" s="185"/>
      <c r="BX93" s="25"/>
      <c r="BY93" s="25"/>
      <c r="BZ93" s="25"/>
      <c r="CA93" s="25"/>
      <c r="CB93" s="25"/>
      <c r="CC93" s="25"/>
      <c r="CD93" s="25"/>
      <c r="CE93" s="25"/>
      <c r="CF93" s="47"/>
      <c r="CG93" s="47"/>
      <c r="CH93" s="47"/>
      <c r="CI93" s="47"/>
      <c r="CJ93" s="47"/>
      <c r="CK93" s="55"/>
      <c r="CL93" s="55"/>
      <c r="CM93" s="55"/>
      <c r="CN93" s="25"/>
      <c r="CO93" s="25"/>
      <c r="CP93" s="25"/>
      <c r="CQ93" s="55"/>
      <c r="CR93" s="55"/>
      <c r="CS93" s="47"/>
      <c r="CT93" s="47"/>
      <c r="CU93" s="47"/>
      <c r="CV93" s="47"/>
      <c r="CW93" s="47"/>
      <c r="CX93" s="47"/>
      <c r="CY93" s="47"/>
    </row>
    <row r="94" spans="1:188" ht="15" customHeight="1" x14ac:dyDescent="0.25">
      <c r="BC94" s="267"/>
      <c r="BD94" s="47"/>
      <c r="BF94" s="47"/>
      <c r="BI94" s="25"/>
      <c r="BJ94" s="25"/>
      <c r="BK94" s="25"/>
      <c r="BL94" s="25"/>
      <c r="BM94" s="25"/>
      <c r="BN94" s="25"/>
      <c r="BO94" s="25"/>
      <c r="BP94" s="25"/>
      <c r="BQ94" s="25"/>
      <c r="BR94" s="25"/>
      <c r="BS94" s="25"/>
      <c r="BT94" s="25"/>
      <c r="BU94" s="185"/>
      <c r="BV94" s="185"/>
      <c r="BW94" s="185"/>
      <c r="BX94" s="185"/>
      <c r="BY94" s="185"/>
      <c r="BZ94" s="185"/>
      <c r="CA94"/>
      <c r="CB94" s="25"/>
      <c r="CC94" s="25"/>
      <c r="CD94" s="25"/>
      <c r="CE94" s="25"/>
      <c r="CF94" s="47"/>
      <c r="CG94" s="47"/>
      <c r="CH94" s="47"/>
      <c r="CI94" s="47"/>
      <c r="CJ94" s="47"/>
      <c r="CK94" s="55"/>
      <c r="CL94" s="55"/>
      <c r="CM94" s="55"/>
      <c r="CN94" s="25"/>
      <c r="CO94" s="25"/>
      <c r="CP94" s="25"/>
      <c r="CQ94" s="55"/>
      <c r="CR94" s="55"/>
      <c r="CS94" s="47"/>
      <c r="CT94" s="47"/>
      <c r="CU94" s="47"/>
      <c r="CV94" s="47"/>
      <c r="CW94" s="47"/>
      <c r="CX94" s="47"/>
      <c r="CY94" s="47"/>
    </row>
    <row r="95" spans="1:188" s="185" customFormat="1" ht="15" customHeight="1" x14ac:dyDescent="0.25">
      <c r="A95" s="123"/>
      <c r="B95" s="4"/>
      <c r="C95" s="65"/>
      <c r="D95" s="4"/>
      <c r="E95" s="4"/>
      <c r="F95" s="4"/>
      <c r="G95" s="4"/>
      <c r="H95" s="4"/>
      <c r="I95" s="234"/>
      <c r="J95" s="4"/>
      <c r="K95" s="4"/>
      <c r="L95" s="63"/>
      <c r="M95" s="4"/>
      <c r="N95" s="4"/>
      <c r="O95" s="4"/>
      <c r="P95" s="4"/>
      <c r="Q95" s="4"/>
      <c r="R95" s="4"/>
      <c r="S95" s="4"/>
      <c r="T95" s="4"/>
      <c r="U95" s="4"/>
      <c r="V95" s="4"/>
      <c r="W95" s="307"/>
      <c r="X95" s="4"/>
      <c r="Y95" s="64"/>
      <c r="Z95" s="4"/>
      <c r="AA95" s="4"/>
      <c r="AB95" s="4"/>
      <c r="AC95" s="64"/>
      <c r="AD95" s="4"/>
      <c r="AE95" s="4"/>
      <c r="AF95" s="4"/>
      <c r="AG95" s="4"/>
      <c r="AH95" s="4"/>
      <c r="AI95" s="4"/>
      <c r="AJ95" s="4"/>
      <c r="AK95" s="63"/>
      <c r="AL95" s="4"/>
      <c r="AM95" s="4"/>
      <c r="AN95" s="4"/>
      <c r="AO95" s="4"/>
      <c r="AP95" s="64"/>
      <c r="AQ95" s="4"/>
      <c r="AR95" s="4"/>
      <c r="AS95" s="63"/>
      <c r="AT95" s="64"/>
      <c r="AU95" s="4"/>
      <c r="AV95" s="4"/>
      <c r="AW95" s="4"/>
      <c r="AX95" s="65"/>
      <c r="AY95" s="65"/>
      <c r="AZ95" s="65"/>
      <c r="BA95" s="65"/>
      <c r="BB95" s="283"/>
      <c r="BC95" s="267"/>
      <c r="BD95" s="47"/>
      <c r="BE95" s="4"/>
      <c r="BF95" s="47"/>
      <c r="BI95" s="25"/>
      <c r="BJ95" s="25"/>
      <c r="BK95" s="25"/>
      <c r="BL95" s="25"/>
      <c r="BM95" s="25"/>
      <c r="BN95" s="25"/>
      <c r="BO95" s="25"/>
      <c r="BP95" s="25"/>
      <c r="BQ95" s="25"/>
      <c r="BR95" s="25"/>
      <c r="BS95" s="25"/>
      <c r="BT95" s="25"/>
      <c r="CA95"/>
      <c r="CB95"/>
      <c r="CC95" s="25"/>
      <c r="CD95" s="25"/>
      <c r="CE95" s="25"/>
      <c r="CF95" s="47"/>
      <c r="CG95" s="47"/>
      <c r="CH95" s="47"/>
      <c r="CI95" s="47"/>
      <c r="CJ95" s="47"/>
      <c r="CK95" s="55"/>
      <c r="CL95" s="55"/>
      <c r="CM95" s="55"/>
      <c r="CN95" s="25"/>
      <c r="CO95" s="25"/>
      <c r="CP95" s="25"/>
      <c r="CQ95" s="55"/>
      <c r="CR95" s="55"/>
      <c r="CS95" s="47"/>
      <c r="CT95" s="47"/>
      <c r="CU95" s="47"/>
      <c r="CV95" s="47"/>
      <c r="CW95" s="47"/>
      <c r="CX95" s="47"/>
      <c r="CY95" s="47"/>
    </row>
    <row r="96" spans="1:188" s="185" customFormat="1" ht="15.75" x14ac:dyDescent="0.25">
      <c r="A96" s="123"/>
      <c r="B96" s="4"/>
      <c r="C96" s="65"/>
      <c r="D96" s="4"/>
      <c r="E96" s="4"/>
      <c r="F96" s="4"/>
      <c r="G96" s="4"/>
      <c r="H96" s="4"/>
      <c r="I96" s="234"/>
      <c r="J96" s="4"/>
      <c r="K96" s="4"/>
      <c r="L96" s="63"/>
      <c r="M96" s="4"/>
      <c r="N96" s="4"/>
      <c r="O96" s="4"/>
      <c r="P96" s="4"/>
      <c r="Q96" s="4"/>
      <c r="R96" s="4"/>
      <c r="S96" s="4"/>
      <c r="T96" s="4"/>
      <c r="U96" s="4"/>
      <c r="V96" s="4"/>
      <c r="W96" s="307"/>
      <c r="X96" s="4"/>
      <c r="Y96" s="64"/>
      <c r="Z96" s="4"/>
      <c r="AA96" s="4"/>
      <c r="AB96" s="4"/>
      <c r="AC96" s="64"/>
      <c r="AD96" s="4"/>
      <c r="AE96" s="4"/>
      <c r="AF96" s="4"/>
      <c r="AG96" s="4"/>
      <c r="AH96" s="4"/>
      <c r="AI96" s="4"/>
      <c r="AJ96" s="4"/>
      <c r="AK96" s="63"/>
      <c r="AL96" s="4"/>
      <c r="AM96" s="4"/>
      <c r="AN96" s="4"/>
      <c r="AO96" s="4"/>
      <c r="AP96" s="64"/>
      <c r="AQ96" s="4"/>
      <c r="AR96" s="4"/>
      <c r="AS96" s="63"/>
      <c r="AT96" s="64"/>
      <c r="AU96" s="4"/>
      <c r="AV96" s="4"/>
      <c r="AW96" s="4"/>
      <c r="AX96" s="65"/>
      <c r="AY96" s="65"/>
      <c r="AZ96" s="65"/>
      <c r="BA96" s="65"/>
      <c r="BB96" s="283"/>
      <c r="BC96" s="267"/>
      <c r="BD96" s="47"/>
      <c r="BE96" s="4"/>
      <c r="BF96" s="47"/>
      <c r="BH96" s="47"/>
      <c r="BI96" s="25"/>
      <c r="BJ96" s="25"/>
      <c r="BK96" s="25"/>
      <c r="BL96" s="25"/>
      <c r="BM96" s="25"/>
      <c r="BN96" s="25"/>
      <c r="BO96" s="25"/>
      <c r="BP96" s="25"/>
      <c r="BQ96" s="25"/>
      <c r="BR96" s="25"/>
      <c r="BS96" s="25"/>
      <c r="BT96" s="25"/>
      <c r="CA96"/>
      <c r="CB96"/>
      <c r="CC96" s="25"/>
      <c r="CD96" s="25"/>
      <c r="CE96" s="25"/>
      <c r="CF96" s="47"/>
      <c r="CG96" s="47"/>
      <c r="CH96" s="47"/>
      <c r="CI96" s="47"/>
      <c r="CJ96" s="47"/>
      <c r="CK96" s="55"/>
      <c r="CL96" s="55"/>
      <c r="CM96" s="55"/>
      <c r="CN96" s="25"/>
      <c r="CO96" s="25"/>
      <c r="CP96" s="25"/>
      <c r="CQ96" s="55"/>
      <c r="CR96" s="55"/>
      <c r="CS96" s="47"/>
      <c r="CT96" s="47"/>
      <c r="CU96" s="47"/>
      <c r="CV96" s="47"/>
      <c r="CW96" s="47"/>
      <c r="CX96" s="47"/>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row>
    <row r="97" spans="1:188" s="185" customFormat="1" ht="15.75" x14ac:dyDescent="0.25">
      <c r="A97" s="123"/>
      <c r="B97" s="4"/>
      <c r="C97" s="65"/>
      <c r="D97" s="4"/>
      <c r="E97" s="4"/>
      <c r="F97" s="4"/>
      <c r="G97" s="4"/>
      <c r="H97" s="4"/>
      <c r="I97" s="234"/>
      <c r="J97" s="4"/>
      <c r="K97" s="4"/>
      <c r="L97" s="63"/>
      <c r="M97" s="4"/>
      <c r="N97" s="4"/>
      <c r="O97" s="4"/>
      <c r="P97" s="4"/>
      <c r="Q97" s="4"/>
      <c r="R97" s="4"/>
      <c r="S97" s="4"/>
      <c r="T97" s="4"/>
      <c r="U97" s="4"/>
      <c r="V97" s="4"/>
      <c r="W97" s="307"/>
      <c r="X97" s="4"/>
      <c r="Y97" s="64"/>
      <c r="Z97" s="4"/>
      <c r="AA97" s="4"/>
      <c r="AB97" s="4"/>
      <c r="AC97" s="64"/>
      <c r="AD97" s="4"/>
      <c r="AE97" s="4"/>
      <c r="AF97" s="4"/>
      <c r="AG97" s="4"/>
      <c r="AH97" s="4"/>
      <c r="AI97" s="4"/>
      <c r="AJ97" s="4"/>
      <c r="AK97" s="63"/>
      <c r="AL97" s="4"/>
      <c r="AM97" s="4"/>
      <c r="AN97" s="4"/>
      <c r="AO97" s="4"/>
      <c r="AP97" s="64"/>
      <c r="AQ97" s="4"/>
      <c r="AR97" s="4"/>
      <c r="AS97" s="63"/>
      <c r="AT97" s="64"/>
      <c r="AU97" s="4"/>
      <c r="AV97" s="4"/>
      <c r="AW97" s="4"/>
      <c r="AX97" s="65"/>
      <c r="AY97" s="65"/>
      <c r="AZ97" s="65"/>
      <c r="BA97" s="65"/>
      <c r="BB97" s="283"/>
      <c r="BC97" s="267"/>
      <c r="BD97" s="47"/>
      <c r="BE97" s="4"/>
      <c r="BF97" s="47"/>
      <c r="BH97" s="47"/>
      <c r="BI97" s="25"/>
      <c r="BJ97" s="25"/>
      <c r="BK97" s="25"/>
      <c r="BL97" s="25"/>
      <c r="BM97" s="25"/>
      <c r="BN97" s="25"/>
      <c r="BO97" s="25"/>
      <c r="BP97" s="25"/>
      <c r="BQ97" s="25"/>
      <c r="BR97" s="25"/>
      <c r="BS97" s="25"/>
      <c r="BT97" s="25"/>
      <c r="CA97" s="47"/>
      <c r="CB97"/>
      <c r="CC97" s="25"/>
      <c r="CD97" s="25"/>
      <c r="CE97" s="4"/>
      <c r="CF97" s="47"/>
      <c r="CG97" s="47"/>
      <c r="CH97" s="47"/>
      <c r="CI97" s="47"/>
      <c r="CJ97" s="47"/>
      <c r="CK97" s="55"/>
      <c r="CL97" s="55"/>
      <c r="CM97" s="55"/>
      <c r="CN97" s="25"/>
      <c r="CO97" s="25"/>
      <c r="CP97" s="25"/>
      <c r="CQ97" s="55"/>
      <c r="CR97" s="55"/>
      <c r="CS97" s="47"/>
      <c r="CT97" s="47"/>
      <c r="CU97" s="47"/>
      <c r="CV97" s="47"/>
      <c r="CW97" s="47"/>
      <c r="CX97" s="47"/>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row>
    <row r="98" spans="1:188" s="185" customFormat="1" ht="15.75" x14ac:dyDescent="0.25">
      <c r="A98" s="123"/>
      <c r="B98" s="4"/>
      <c r="C98" s="65"/>
      <c r="D98" s="4"/>
      <c r="E98" s="4"/>
      <c r="F98" s="4"/>
      <c r="G98" s="4"/>
      <c r="H98" s="4"/>
      <c r="I98" s="234"/>
      <c r="J98" s="4"/>
      <c r="K98" s="4"/>
      <c r="L98" s="63"/>
      <c r="M98" s="4"/>
      <c r="N98" s="4"/>
      <c r="O98" s="4"/>
      <c r="P98" s="4"/>
      <c r="Q98" s="4"/>
      <c r="R98" s="4"/>
      <c r="S98" s="4"/>
      <c r="T98" s="4"/>
      <c r="U98" s="4"/>
      <c r="V98" s="4"/>
      <c r="W98" s="307"/>
      <c r="X98" s="4"/>
      <c r="Y98" s="64"/>
      <c r="Z98" s="4"/>
      <c r="AA98" s="4"/>
      <c r="AB98" s="4"/>
      <c r="AC98" s="64"/>
      <c r="AD98" s="4"/>
      <c r="AE98" s="4"/>
      <c r="AF98" s="4"/>
      <c r="AG98" s="4"/>
      <c r="AH98" s="4"/>
      <c r="AI98" s="4"/>
      <c r="AJ98" s="4"/>
      <c r="AK98" s="63"/>
      <c r="AL98" s="4"/>
      <c r="AM98" s="4"/>
      <c r="AN98" s="4"/>
      <c r="AO98" s="4"/>
      <c r="AP98" s="64"/>
      <c r="AQ98" s="4"/>
      <c r="AR98" s="4"/>
      <c r="AS98" s="63"/>
      <c r="AT98" s="64"/>
      <c r="AU98" s="4"/>
      <c r="AV98" s="4"/>
      <c r="AW98" s="4"/>
      <c r="AX98" s="65"/>
      <c r="AY98" s="65"/>
      <c r="AZ98" s="65"/>
      <c r="BA98" s="65"/>
      <c r="BB98" s="283"/>
      <c r="BC98" s="267"/>
      <c r="BD98" s="47"/>
      <c r="BE98" s="4"/>
      <c r="BF98" s="47"/>
      <c r="BH98" s="47"/>
      <c r="BI98" s="4"/>
      <c r="BJ98" s="4"/>
      <c r="BK98" s="4"/>
      <c r="BL98" s="4"/>
      <c r="BM98" s="4"/>
      <c r="BN98" s="4"/>
      <c r="BO98" s="4"/>
      <c r="BP98" s="4"/>
      <c r="BQ98" s="4"/>
      <c r="BR98" s="4"/>
      <c r="BS98" s="4"/>
      <c r="BT98" s="25"/>
      <c r="CA98" s="47"/>
      <c r="CB98" s="47"/>
      <c r="CC98" s="25"/>
      <c r="CD98" s="4"/>
      <c r="CE98" s="25"/>
      <c r="CF98" s="47"/>
      <c r="CG98" s="47"/>
      <c r="CH98" s="47"/>
      <c r="CI98" s="47"/>
      <c r="CJ98" s="47"/>
      <c r="CK98" s="55"/>
      <c r="CL98" s="55"/>
      <c r="CM98" s="55"/>
      <c r="CN98" s="25"/>
      <c r="CO98" s="4"/>
      <c r="CP98" s="4"/>
      <c r="CQ98" s="55"/>
      <c r="CR98" s="55"/>
      <c r="CS98" s="47"/>
      <c r="CT98" s="47"/>
      <c r="CU98" s="47"/>
      <c r="CV98" s="47"/>
      <c r="CW98" s="47"/>
      <c r="CX98" s="47"/>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row>
    <row r="99" spans="1:188" s="185" customFormat="1" ht="15.75" x14ac:dyDescent="0.25">
      <c r="A99" s="123"/>
      <c r="B99" s="4"/>
      <c r="C99" s="65"/>
      <c r="D99" s="4"/>
      <c r="E99" s="4"/>
      <c r="F99" s="4"/>
      <c r="G99" s="4"/>
      <c r="H99" s="4"/>
      <c r="I99" s="234"/>
      <c r="J99" s="4"/>
      <c r="K99" s="4"/>
      <c r="L99" s="63"/>
      <c r="M99" s="4"/>
      <c r="N99" s="4"/>
      <c r="O99" s="4"/>
      <c r="P99" s="4"/>
      <c r="Q99" s="4"/>
      <c r="R99" s="4"/>
      <c r="S99" s="4"/>
      <c r="T99" s="4"/>
      <c r="U99" s="4"/>
      <c r="V99" s="4"/>
      <c r="W99" s="307"/>
      <c r="X99" s="4"/>
      <c r="Y99" s="64"/>
      <c r="Z99" s="4"/>
      <c r="AA99" s="4"/>
      <c r="AB99" s="4"/>
      <c r="AC99" s="64"/>
      <c r="AD99" s="4"/>
      <c r="AE99" s="4"/>
      <c r="AF99" s="4"/>
      <c r="AG99" s="4"/>
      <c r="AH99" s="4"/>
      <c r="AI99" s="4"/>
      <c r="AJ99" s="4"/>
      <c r="AK99" s="63"/>
      <c r="AL99" s="4"/>
      <c r="AM99" s="4"/>
      <c r="AN99" s="4"/>
      <c r="AO99" s="4"/>
      <c r="AP99" s="64"/>
      <c r="AQ99" s="4"/>
      <c r="AR99" s="4"/>
      <c r="AS99" s="63"/>
      <c r="AT99" s="64"/>
      <c r="AU99" s="4"/>
      <c r="AV99" s="4"/>
      <c r="AW99" s="4"/>
      <c r="AX99" s="65"/>
      <c r="AY99" s="65"/>
      <c r="AZ99" s="65"/>
      <c r="BA99" s="65"/>
      <c r="BB99" s="283"/>
      <c r="BC99" s="267"/>
      <c r="BD99" s="47"/>
      <c r="BE99" s="4"/>
      <c r="BF99" s="47"/>
      <c r="BH99" s="47"/>
      <c r="BI99" s="25"/>
      <c r="BJ99" s="25"/>
      <c r="BK99" s="25"/>
      <c r="BL99" s="25"/>
      <c r="BM99" s="25"/>
      <c r="BN99" s="25"/>
      <c r="BO99" s="25"/>
      <c r="BP99" s="25"/>
      <c r="BQ99" s="25"/>
      <c r="BR99" s="25"/>
      <c r="BS99" s="25"/>
      <c r="BT99" s="25"/>
      <c r="CA99" s="47"/>
      <c r="CB99" s="47"/>
      <c r="CC99" s="25"/>
      <c r="CD99" s="25"/>
      <c r="CE99" s="25"/>
      <c r="CF99" s="47"/>
      <c r="CG99" s="47"/>
      <c r="CH99" s="47"/>
      <c r="CI99" s="47"/>
      <c r="CJ99" s="47"/>
      <c r="CK99" s="55"/>
      <c r="CL99" s="55"/>
      <c r="CM99" s="55"/>
      <c r="CN99" s="25"/>
      <c r="CO99" s="25"/>
      <c r="CP99" s="25"/>
      <c r="CQ99" s="55"/>
      <c r="CR99" s="55"/>
      <c r="CS99" s="47"/>
      <c r="CT99" s="47"/>
      <c r="CU99" s="47"/>
      <c r="CV99" s="47"/>
      <c r="CW99" s="47"/>
      <c r="CX99" s="47"/>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row>
    <row r="100" spans="1:188" s="185" customFormat="1" ht="15.75" x14ac:dyDescent="0.25">
      <c r="A100" s="123"/>
      <c r="B100" s="4"/>
      <c r="C100" s="65"/>
      <c r="D100" s="4"/>
      <c r="E100" s="4"/>
      <c r="F100" s="4"/>
      <c r="G100" s="4"/>
      <c r="H100" s="4"/>
      <c r="I100" s="234"/>
      <c r="J100" s="4"/>
      <c r="K100" s="4"/>
      <c r="L100" s="63"/>
      <c r="M100" s="4"/>
      <c r="N100" s="4"/>
      <c r="O100" s="4"/>
      <c r="P100" s="4"/>
      <c r="Q100" s="4"/>
      <c r="R100" s="4"/>
      <c r="S100" s="4"/>
      <c r="T100" s="4"/>
      <c r="U100" s="4"/>
      <c r="V100" s="4"/>
      <c r="W100" s="307"/>
      <c r="X100" s="4"/>
      <c r="Y100" s="64"/>
      <c r="Z100" s="4"/>
      <c r="AA100" s="4"/>
      <c r="AB100" s="4"/>
      <c r="AC100" s="64"/>
      <c r="AD100" s="4"/>
      <c r="AE100" s="4"/>
      <c r="AF100" s="4"/>
      <c r="AG100" s="4"/>
      <c r="AH100" s="4"/>
      <c r="AI100" s="4"/>
      <c r="AJ100" s="4"/>
      <c r="AK100" s="63"/>
      <c r="AL100" s="4"/>
      <c r="AM100" s="4"/>
      <c r="AN100" s="4"/>
      <c r="AO100" s="4"/>
      <c r="AP100" s="64"/>
      <c r="AQ100" s="4"/>
      <c r="AR100" s="4"/>
      <c r="AS100" s="63"/>
      <c r="AT100" s="64"/>
      <c r="AU100" s="4"/>
      <c r="AV100" s="4"/>
      <c r="AW100" s="4"/>
      <c r="AX100" s="65"/>
      <c r="AY100" s="65"/>
      <c r="AZ100" s="65"/>
      <c r="BA100" s="65"/>
      <c r="BB100" s="283"/>
      <c r="BC100" s="267"/>
      <c r="BD100" s="47"/>
      <c r="BE100" s="4"/>
      <c r="BF100" s="47"/>
      <c r="BH100" s="47"/>
      <c r="BI100" s="25"/>
      <c r="BJ100" s="25"/>
      <c r="BK100" s="25"/>
      <c r="BL100" s="25"/>
      <c r="BM100" s="25"/>
      <c r="BN100" s="25"/>
      <c r="BO100" s="25"/>
      <c r="BP100" s="25"/>
      <c r="BQ100" s="25"/>
      <c r="BR100" s="25"/>
      <c r="BS100" s="25"/>
      <c r="BT100" s="25"/>
      <c r="CA100" s="47"/>
      <c r="CB100" s="47"/>
      <c r="CC100" s="25"/>
      <c r="CD100" s="25"/>
      <c r="CE100" s="25"/>
      <c r="CF100" s="47"/>
      <c r="CG100" s="47"/>
      <c r="CH100" s="47"/>
      <c r="CI100" s="47"/>
      <c r="CJ100" s="47"/>
      <c r="CK100" s="55"/>
      <c r="CL100" s="55"/>
      <c r="CM100" s="55"/>
      <c r="CN100" s="25"/>
      <c r="CO100" s="25"/>
      <c r="CP100" s="25"/>
      <c r="CQ100" s="55"/>
      <c r="CR100" s="55"/>
      <c r="CS100" s="47"/>
      <c r="CT100" s="47"/>
      <c r="CU100" s="47"/>
      <c r="CV100" s="47"/>
      <c r="CW100" s="47"/>
      <c r="CX100" s="47"/>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row>
    <row r="101" spans="1:188" s="185" customFormat="1" ht="15.75" x14ac:dyDescent="0.25">
      <c r="A101" s="123"/>
      <c r="B101" s="4"/>
      <c r="C101" s="65"/>
      <c r="D101" s="4"/>
      <c r="E101" s="4"/>
      <c r="F101" s="4"/>
      <c r="G101" s="4"/>
      <c r="H101" s="4"/>
      <c r="I101" s="234"/>
      <c r="J101" s="4"/>
      <c r="K101" s="4"/>
      <c r="L101" s="63"/>
      <c r="M101" s="4"/>
      <c r="N101" s="4"/>
      <c r="O101" s="4"/>
      <c r="P101" s="4"/>
      <c r="Q101" s="4"/>
      <c r="R101" s="4"/>
      <c r="S101" s="4"/>
      <c r="T101" s="4"/>
      <c r="U101" s="4"/>
      <c r="V101" s="4"/>
      <c r="W101" s="307"/>
      <c r="X101" s="4"/>
      <c r="Y101" s="64"/>
      <c r="Z101" s="4"/>
      <c r="AA101" s="4"/>
      <c r="AB101" s="4"/>
      <c r="AC101" s="64"/>
      <c r="AD101" s="4"/>
      <c r="AE101" s="4"/>
      <c r="AF101" s="4"/>
      <c r="AG101" s="4"/>
      <c r="AH101" s="4"/>
      <c r="AI101" s="4"/>
      <c r="AJ101" s="4"/>
      <c r="AK101" s="63"/>
      <c r="AL101" s="4"/>
      <c r="AM101" s="4"/>
      <c r="AN101" s="4"/>
      <c r="AO101" s="4"/>
      <c r="AP101" s="64"/>
      <c r="AQ101" s="4"/>
      <c r="AR101" s="4"/>
      <c r="AS101" s="63"/>
      <c r="AT101" s="64"/>
      <c r="AU101" s="4"/>
      <c r="AV101" s="4"/>
      <c r="AW101" s="4"/>
      <c r="AX101" s="65"/>
      <c r="AY101" s="65"/>
      <c r="AZ101" s="65"/>
      <c r="BA101" s="65"/>
      <c r="BB101" s="283"/>
      <c r="BC101" s="267"/>
      <c r="BD101" s="47"/>
      <c r="BE101" s="4"/>
      <c r="BF101" s="47"/>
      <c r="BH101" s="47"/>
      <c r="BI101" s="25"/>
      <c r="BJ101" s="25"/>
      <c r="BK101" s="25"/>
      <c r="BL101" s="25"/>
      <c r="BM101" s="25"/>
      <c r="BN101" s="25"/>
      <c r="BO101" s="25"/>
      <c r="BP101" s="25"/>
      <c r="BQ101" s="25"/>
      <c r="BR101" s="25"/>
      <c r="BS101" s="25"/>
      <c r="BT101" s="25"/>
      <c r="CA101" s="47"/>
      <c r="CB101" s="47"/>
      <c r="CC101" s="25"/>
      <c r="CD101" s="25"/>
      <c r="CE101" s="25"/>
      <c r="CF101" s="47"/>
      <c r="CG101" s="47"/>
      <c r="CH101" s="47"/>
      <c r="CI101" s="47"/>
      <c r="CJ101" s="47"/>
      <c r="CK101" s="55"/>
      <c r="CL101" s="55"/>
      <c r="CM101" s="55"/>
      <c r="CN101" s="25"/>
      <c r="CO101" s="25"/>
      <c r="CP101" s="25"/>
      <c r="CQ101" s="55"/>
      <c r="CR101" s="55"/>
      <c r="CS101" s="47"/>
      <c r="CT101" s="47"/>
      <c r="CU101" s="47"/>
      <c r="CV101" s="47"/>
      <c r="CW101" s="47"/>
      <c r="CX101" s="47"/>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row>
    <row r="102" spans="1:188" s="185" customFormat="1" ht="15.75" x14ac:dyDescent="0.25">
      <c r="A102" s="123"/>
      <c r="B102" s="4"/>
      <c r="C102" s="65"/>
      <c r="D102" s="4"/>
      <c r="E102" s="4"/>
      <c r="F102" s="4"/>
      <c r="G102" s="4"/>
      <c r="H102" s="4"/>
      <c r="I102" s="234"/>
      <c r="J102" s="4"/>
      <c r="K102" s="4"/>
      <c r="L102" s="63"/>
      <c r="M102" s="4"/>
      <c r="N102" s="4"/>
      <c r="O102" s="4"/>
      <c r="P102" s="4"/>
      <c r="Q102" s="4"/>
      <c r="R102" s="4"/>
      <c r="S102" s="4"/>
      <c r="T102" s="4"/>
      <c r="U102" s="4"/>
      <c r="V102" s="4"/>
      <c r="W102" s="307"/>
      <c r="X102" s="4"/>
      <c r="Y102" s="64"/>
      <c r="Z102" s="4"/>
      <c r="AA102" s="4"/>
      <c r="AB102" s="4"/>
      <c r="AC102" s="64"/>
      <c r="AD102" s="4"/>
      <c r="AE102" s="4"/>
      <c r="AF102" s="4"/>
      <c r="AG102" s="4"/>
      <c r="AH102" s="4"/>
      <c r="AI102" s="4"/>
      <c r="AJ102" s="4"/>
      <c r="AK102" s="63"/>
      <c r="AL102" s="4"/>
      <c r="AM102" s="4"/>
      <c r="AN102" s="4"/>
      <c r="AO102" s="4"/>
      <c r="AP102" s="64"/>
      <c r="AQ102" s="4"/>
      <c r="AR102" s="4"/>
      <c r="AS102" s="63"/>
      <c r="AT102" s="64"/>
      <c r="AU102" s="4"/>
      <c r="AV102" s="4"/>
      <c r="AW102" s="4"/>
      <c r="AX102" s="65"/>
      <c r="AY102" s="65"/>
      <c r="AZ102" s="65"/>
      <c r="BA102" s="65"/>
      <c r="BB102" s="283"/>
      <c r="BC102" s="267"/>
      <c r="BD102" s="47"/>
      <c r="BE102" s="4"/>
      <c r="BF102" s="47"/>
      <c r="BH102" s="47"/>
      <c r="BI102" s="25"/>
      <c r="BJ102" s="25"/>
      <c r="BK102" s="25"/>
      <c r="BL102" s="25"/>
      <c r="BM102" s="25"/>
      <c r="BN102" s="25"/>
      <c r="BO102" s="25"/>
      <c r="BP102" s="25"/>
      <c r="BQ102" s="25"/>
      <c r="BR102" s="25"/>
      <c r="BS102" s="25"/>
      <c r="BT102" s="25"/>
      <c r="CA102" s="47"/>
      <c r="CB102" s="47"/>
      <c r="CC102" s="25"/>
      <c r="CD102" s="25"/>
      <c r="CE102" s="25"/>
      <c r="CF102" s="47"/>
      <c r="CG102" s="47"/>
      <c r="CH102" s="47"/>
      <c r="CI102" s="47"/>
      <c r="CJ102" s="47"/>
      <c r="CK102" s="55"/>
      <c r="CL102" s="55"/>
      <c r="CM102" s="55"/>
      <c r="CN102" s="25"/>
      <c r="CO102" s="25"/>
      <c r="CP102" s="25"/>
      <c r="CQ102" s="55"/>
      <c r="CR102" s="55"/>
      <c r="CS102" s="47"/>
      <c r="CT102" s="47"/>
      <c r="CU102" s="47"/>
      <c r="CV102" s="47"/>
      <c r="CW102" s="47"/>
      <c r="CX102" s="47"/>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row>
    <row r="103" spans="1:188" s="185" customFormat="1" ht="15.75" x14ac:dyDescent="0.25">
      <c r="A103" s="123"/>
      <c r="B103" s="4"/>
      <c r="C103" s="65"/>
      <c r="D103" s="4"/>
      <c r="E103" s="4"/>
      <c r="F103" s="4"/>
      <c r="G103" s="4"/>
      <c r="H103" s="4"/>
      <c r="I103" s="234"/>
      <c r="J103" s="4"/>
      <c r="K103" s="4"/>
      <c r="L103" s="63"/>
      <c r="M103" s="4"/>
      <c r="N103" s="4"/>
      <c r="O103" s="4"/>
      <c r="P103" s="4"/>
      <c r="Q103" s="4"/>
      <c r="R103" s="4"/>
      <c r="S103" s="4"/>
      <c r="T103" s="4"/>
      <c r="U103" s="4"/>
      <c r="V103" s="4"/>
      <c r="W103" s="307"/>
      <c r="X103" s="4"/>
      <c r="Y103" s="64"/>
      <c r="Z103" s="4"/>
      <c r="AA103" s="4"/>
      <c r="AB103" s="4"/>
      <c r="AC103" s="64"/>
      <c r="AD103" s="4"/>
      <c r="AE103" s="4"/>
      <c r="AF103" s="4"/>
      <c r="AG103" s="4"/>
      <c r="AH103" s="4"/>
      <c r="AI103" s="4"/>
      <c r="AJ103" s="4"/>
      <c r="AK103" s="63"/>
      <c r="AL103" s="4"/>
      <c r="AM103" s="4"/>
      <c r="AN103" s="4"/>
      <c r="AO103" s="4"/>
      <c r="AP103" s="64"/>
      <c r="AQ103" s="4"/>
      <c r="AR103" s="4"/>
      <c r="AS103" s="63"/>
      <c r="AT103" s="64"/>
      <c r="AU103" s="4"/>
      <c r="AV103" s="4"/>
      <c r="AW103" s="4"/>
      <c r="AX103" s="65"/>
      <c r="AY103" s="65"/>
      <c r="AZ103" s="65"/>
      <c r="BA103" s="65"/>
      <c r="BB103" s="283"/>
      <c r="BC103" s="267"/>
      <c r="BD103" s="47"/>
      <c r="BE103" s="4"/>
      <c r="BF103" s="47"/>
      <c r="BH103" s="47"/>
      <c r="BI103" s="25"/>
      <c r="BJ103" s="25"/>
      <c r="BK103" s="25"/>
      <c r="BL103" s="25"/>
      <c r="BM103" s="25"/>
      <c r="BN103" s="25"/>
      <c r="BO103" s="25"/>
      <c r="BP103" s="25"/>
      <c r="BQ103" s="25"/>
      <c r="BR103" s="25"/>
      <c r="BS103" s="25"/>
      <c r="BT103" s="25"/>
      <c r="CA103" s="47"/>
      <c r="CB103" s="47"/>
      <c r="CC103" s="25"/>
      <c r="CD103" s="25"/>
      <c r="CE103" s="25"/>
      <c r="CF103" s="47"/>
      <c r="CG103" s="47"/>
      <c r="CH103" s="47"/>
      <c r="CI103" s="47"/>
      <c r="CJ103" s="47"/>
      <c r="CK103" s="55"/>
      <c r="CL103" s="55"/>
      <c r="CM103" s="55"/>
      <c r="CN103"/>
      <c r="CO103" s="25"/>
      <c r="CP103" s="25"/>
      <c r="CQ103" s="55"/>
      <c r="CR103" s="55"/>
      <c r="CS103" s="47"/>
      <c r="CT103" s="47"/>
      <c r="CU103" s="47"/>
      <c r="CV103" s="47"/>
      <c r="CW103" s="47"/>
      <c r="CX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row>
    <row r="104" spans="1:188" s="185" customFormat="1" ht="15.75" x14ac:dyDescent="0.25">
      <c r="A104" s="123"/>
      <c r="B104" s="4"/>
      <c r="C104" s="65"/>
      <c r="D104" s="4"/>
      <c r="E104" s="4"/>
      <c r="F104" s="4"/>
      <c r="G104" s="4"/>
      <c r="H104" s="4"/>
      <c r="I104" s="234"/>
      <c r="J104" s="4"/>
      <c r="K104" s="4"/>
      <c r="L104" s="63"/>
      <c r="M104" s="4"/>
      <c r="N104" s="4"/>
      <c r="O104" s="4"/>
      <c r="P104" s="4"/>
      <c r="Q104" s="4"/>
      <c r="R104" s="4"/>
      <c r="S104" s="4"/>
      <c r="T104" s="4"/>
      <c r="U104" s="4"/>
      <c r="V104" s="4"/>
      <c r="W104" s="307"/>
      <c r="X104" s="4"/>
      <c r="Y104" s="64"/>
      <c r="Z104" s="4"/>
      <c r="AA104" s="4"/>
      <c r="AB104" s="4"/>
      <c r="AC104" s="64"/>
      <c r="AD104" s="4"/>
      <c r="AE104" s="4"/>
      <c r="AF104" s="4"/>
      <c r="AG104" s="4"/>
      <c r="AH104" s="4"/>
      <c r="AI104" s="4"/>
      <c r="AJ104" s="4"/>
      <c r="AK104" s="63"/>
      <c r="AL104" s="4"/>
      <c r="AM104" s="4"/>
      <c r="AN104" s="4"/>
      <c r="AO104" s="4"/>
      <c r="AP104" s="64"/>
      <c r="AQ104" s="4"/>
      <c r="AR104" s="4"/>
      <c r="AS104" s="63"/>
      <c r="AT104" s="64"/>
      <c r="AU104" s="4"/>
      <c r="AV104" s="4"/>
      <c r="AW104" s="4"/>
      <c r="AX104" s="65"/>
      <c r="AY104" s="65"/>
      <c r="AZ104" s="65"/>
      <c r="BA104" s="65"/>
      <c r="BB104" s="283"/>
      <c r="BC104" s="267"/>
      <c r="BD104" s="47"/>
      <c r="BE104" s="4"/>
      <c r="BF104" s="47"/>
      <c r="BH104" s="47"/>
      <c r="BI104" s="25"/>
      <c r="BJ104" s="25"/>
      <c r="BK104" s="25"/>
      <c r="BL104" s="25"/>
      <c r="BM104" s="25"/>
      <c r="BN104" s="25"/>
      <c r="BO104" s="25"/>
      <c r="BP104" s="25"/>
      <c r="BQ104" s="25"/>
      <c r="BR104" s="25"/>
      <c r="BS104" s="25"/>
      <c r="BT104" s="25"/>
      <c r="CA104" s="47"/>
      <c r="CB104" s="47"/>
      <c r="CC104" s="25"/>
      <c r="CD104" s="25"/>
      <c r="CE104" s="25"/>
      <c r="CF104" s="47"/>
      <c r="CG104" s="47"/>
      <c r="CM104" s="55"/>
      <c r="CN104"/>
      <c r="CO104" s="25"/>
      <c r="CP104" s="25"/>
      <c r="CQ104" s="55"/>
      <c r="CR104" s="55"/>
      <c r="CS104" s="47"/>
      <c r="CT104" s="47"/>
      <c r="CU104" s="47"/>
      <c r="CV104" s="47"/>
      <c r="CW104" s="47"/>
      <c r="CX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row>
    <row r="105" spans="1:188" s="185" customFormat="1" ht="15.75" x14ac:dyDescent="0.25">
      <c r="A105" s="123"/>
      <c r="B105" s="4"/>
      <c r="C105" s="65"/>
      <c r="D105" s="4"/>
      <c r="E105" s="4"/>
      <c r="F105" s="4"/>
      <c r="G105" s="4"/>
      <c r="H105" s="4"/>
      <c r="I105" s="234"/>
      <c r="J105" s="4"/>
      <c r="K105" s="4"/>
      <c r="L105" s="63"/>
      <c r="M105" s="4"/>
      <c r="N105" s="4"/>
      <c r="O105" s="4"/>
      <c r="P105" s="4"/>
      <c r="Q105" s="4"/>
      <c r="R105" s="4"/>
      <c r="S105" s="4"/>
      <c r="T105" s="4"/>
      <c r="U105" s="4"/>
      <c r="V105" s="4"/>
      <c r="W105" s="307"/>
      <c r="X105" s="4"/>
      <c r="Y105" s="64"/>
      <c r="Z105" s="4"/>
      <c r="AA105" s="4"/>
      <c r="AB105" s="4"/>
      <c r="AC105" s="64"/>
      <c r="AD105" s="4"/>
      <c r="AE105" s="4"/>
      <c r="AF105" s="4"/>
      <c r="AG105" s="4"/>
      <c r="AH105" s="4"/>
      <c r="AI105" s="4"/>
      <c r="AJ105" s="4"/>
      <c r="AK105" s="63"/>
      <c r="AL105" s="4"/>
      <c r="AM105" s="4"/>
      <c r="AN105" s="4"/>
      <c r="AO105" s="4"/>
      <c r="AP105" s="64"/>
      <c r="AQ105" s="4"/>
      <c r="AR105" s="4"/>
      <c r="AS105" s="63"/>
      <c r="AT105" s="64"/>
      <c r="AU105" s="4"/>
      <c r="AV105" s="4"/>
      <c r="AW105" s="4"/>
      <c r="AX105" s="65"/>
      <c r="AY105" s="65"/>
      <c r="AZ105" s="65"/>
      <c r="BA105" s="65"/>
      <c r="BB105" s="283"/>
      <c r="BC105" s="267"/>
      <c r="BD105" s="47"/>
      <c r="BE105" s="4"/>
      <c r="BF105" s="47"/>
      <c r="BH105" s="47"/>
      <c r="BI105" s="25"/>
      <c r="BJ105" s="25"/>
      <c r="BK105" s="25"/>
      <c r="BL105" s="25"/>
      <c r="BM105" s="25"/>
      <c r="BN105" s="25"/>
      <c r="BO105" s="25"/>
      <c r="BP105" s="25"/>
      <c r="BQ105" s="25"/>
      <c r="BR105" s="25"/>
      <c r="BS105" s="25"/>
      <c r="BT105" s="25"/>
      <c r="BU105" s="25"/>
      <c r="BV105" s="25"/>
      <c r="BW105" s="25"/>
      <c r="BX105"/>
      <c r="BY105"/>
      <c r="BZ105"/>
      <c r="CA105" s="47"/>
      <c r="CB105" s="47"/>
      <c r="CC105" s="25"/>
      <c r="CD105" s="25"/>
      <c r="CE105" s="25"/>
      <c r="CF105" s="47"/>
      <c r="CG105" s="47"/>
      <c r="CN105"/>
      <c r="CO105" s="25"/>
      <c r="CP105" s="25"/>
      <c r="CQ105" s="55"/>
      <c r="CR105" s="55"/>
      <c r="CS105" s="47"/>
      <c r="CT105" s="47"/>
      <c r="CU105" s="47"/>
      <c r="CV105" s="47"/>
      <c r="CW105" s="47"/>
      <c r="CX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row>
    <row r="106" spans="1:188" s="185" customFormat="1" ht="15.75" x14ac:dyDescent="0.25">
      <c r="A106" s="123"/>
      <c r="B106" s="4"/>
      <c r="C106" s="65"/>
      <c r="D106" s="4"/>
      <c r="E106" s="4"/>
      <c r="F106" s="4"/>
      <c r="G106" s="4"/>
      <c r="H106" s="4"/>
      <c r="I106" s="234"/>
      <c r="J106" s="4"/>
      <c r="K106" s="4"/>
      <c r="L106" s="63"/>
      <c r="M106" s="4"/>
      <c r="N106" s="4"/>
      <c r="O106" s="4"/>
      <c r="P106" s="4"/>
      <c r="Q106" s="4"/>
      <c r="R106" s="4"/>
      <c r="S106" s="4"/>
      <c r="T106" s="4"/>
      <c r="U106" s="4"/>
      <c r="V106" s="4"/>
      <c r="W106" s="307"/>
      <c r="X106" s="4"/>
      <c r="Y106" s="64"/>
      <c r="Z106" s="4"/>
      <c r="AA106" s="4"/>
      <c r="AB106" s="4"/>
      <c r="AC106" s="64"/>
      <c r="AD106" s="4"/>
      <c r="AE106" s="4"/>
      <c r="AF106" s="4"/>
      <c r="AG106" s="4"/>
      <c r="AH106" s="4"/>
      <c r="AI106" s="4"/>
      <c r="AJ106" s="4"/>
      <c r="AK106" s="63"/>
      <c r="AL106" s="4"/>
      <c r="AM106" s="4"/>
      <c r="AN106" s="4"/>
      <c r="AO106" s="4"/>
      <c r="AP106" s="64"/>
      <c r="AQ106" s="4"/>
      <c r="AR106" s="4"/>
      <c r="AS106" s="63"/>
      <c r="AT106" s="64"/>
      <c r="AU106" s="4"/>
      <c r="AV106" s="4"/>
      <c r="AW106" s="4"/>
      <c r="AX106" s="65"/>
      <c r="AY106" s="65"/>
      <c r="AZ106" s="65"/>
      <c r="BA106" s="65"/>
      <c r="BB106" s="283"/>
      <c r="BC106" s="267"/>
      <c r="BD106" s="47"/>
      <c r="BE106" s="4"/>
      <c r="BF106" s="47"/>
      <c r="BH106" s="47"/>
      <c r="BI106" s="25"/>
      <c r="BJ106" s="25"/>
      <c r="BK106" s="25"/>
      <c r="BL106" s="25"/>
      <c r="BM106" s="25"/>
      <c r="BN106" s="25"/>
      <c r="BO106" s="25"/>
      <c r="BP106" s="25"/>
      <c r="BQ106" s="25"/>
      <c r="BR106" s="25"/>
      <c r="BS106" s="25"/>
      <c r="BT106" s="25"/>
      <c r="BU106" s="25"/>
      <c r="BV106" s="25"/>
      <c r="BW106" s="25"/>
      <c r="BX106"/>
      <c r="BY106"/>
      <c r="BZ106"/>
      <c r="CA106" s="47"/>
      <c r="CB106" s="47"/>
      <c r="CC106"/>
      <c r="CD106" s="25"/>
      <c r="CE106" s="25"/>
      <c r="CN106" s="55"/>
      <c r="CO106" s="25"/>
      <c r="CP106" s="25"/>
      <c r="CQ106" s="55"/>
      <c r="CR106" s="55"/>
      <c r="CS106" s="47"/>
      <c r="CT106" s="47"/>
      <c r="CU106" s="47"/>
      <c r="CV106" s="47"/>
      <c r="CW106" s="47"/>
      <c r="CX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row>
    <row r="107" spans="1:188" s="185" customFormat="1" ht="15.75" x14ac:dyDescent="0.25">
      <c r="A107" s="123"/>
      <c r="B107" s="4"/>
      <c r="C107" s="65"/>
      <c r="D107" s="4"/>
      <c r="E107" s="4"/>
      <c r="F107" s="4"/>
      <c r="G107" s="4"/>
      <c r="H107" s="4"/>
      <c r="I107" s="234"/>
      <c r="J107" s="4"/>
      <c r="K107" s="4"/>
      <c r="L107" s="63"/>
      <c r="M107" s="4"/>
      <c r="N107" s="4"/>
      <c r="O107" s="4"/>
      <c r="P107" s="4"/>
      <c r="Q107" s="4"/>
      <c r="R107" s="4"/>
      <c r="S107" s="4"/>
      <c r="T107" s="4"/>
      <c r="U107" s="4"/>
      <c r="V107" s="4"/>
      <c r="W107" s="307"/>
      <c r="X107" s="4"/>
      <c r="Y107" s="64"/>
      <c r="Z107" s="4"/>
      <c r="AA107" s="4"/>
      <c r="AB107" s="4"/>
      <c r="AC107" s="64"/>
      <c r="AD107" s="4"/>
      <c r="AE107" s="4"/>
      <c r="AF107" s="4"/>
      <c r="AG107" s="4"/>
      <c r="AH107" s="4"/>
      <c r="AI107" s="4"/>
      <c r="AJ107" s="4"/>
      <c r="AK107" s="63"/>
      <c r="AL107" s="4"/>
      <c r="AM107" s="4"/>
      <c r="AN107" s="4"/>
      <c r="AO107" s="4"/>
      <c r="AP107" s="64"/>
      <c r="AQ107" s="4"/>
      <c r="AR107" s="4"/>
      <c r="AS107" s="63"/>
      <c r="AT107" s="64"/>
      <c r="AU107" s="4"/>
      <c r="AV107" s="4"/>
      <c r="AW107" s="4"/>
      <c r="AX107" s="65"/>
      <c r="AY107" s="65"/>
      <c r="AZ107" s="65"/>
      <c r="BA107" s="65"/>
      <c r="BB107" s="283"/>
      <c r="BC107" s="268"/>
      <c r="BD107" s="4"/>
      <c r="BE107" s="4"/>
      <c r="BF107" s="4"/>
      <c r="BH107" s="47"/>
      <c r="BI107" s="25"/>
      <c r="BJ107" s="25"/>
      <c r="BK107" s="25"/>
      <c r="BL107" s="25"/>
      <c r="BM107" s="25"/>
      <c r="BN107" s="25"/>
      <c r="BO107" s="25"/>
      <c r="BP107" s="25"/>
      <c r="BQ107" s="25"/>
      <c r="BR107" s="25"/>
      <c r="BS107" s="25"/>
      <c r="BT107" s="25"/>
      <c r="BU107" s="25"/>
      <c r="BV107" s="25"/>
      <c r="BW107" s="25"/>
      <c r="BX107"/>
      <c r="BY107"/>
      <c r="BZ107"/>
      <c r="CA107" s="47"/>
      <c r="CB107" s="47"/>
      <c r="CC107"/>
      <c r="CD107" s="25"/>
      <c r="CE107" s="25"/>
      <c r="CH107" s="47"/>
      <c r="CI107" s="47"/>
      <c r="CJ107" s="47"/>
      <c r="CK107" s="55"/>
      <c r="CL107" s="55"/>
      <c r="CN107" s="55"/>
      <c r="CO107" s="25"/>
      <c r="CP107" s="25"/>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row>
    <row r="108" spans="1:188" s="185" customFormat="1" ht="15.75" x14ac:dyDescent="0.25">
      <c r="A108" s="123"/>
      <c r="B108" s="4"/>
      <c r="C108" s="65"/>
      <c r="D108" s="4"/>
      <c r="E108" s="4"/>
      <c r="F108" s="4"/>
      <c r="G108" s="4"/>
      <c r="H108" s="4"/>
      <c r="I108" s="234"/>
      <c r="J108" s="4"/>
      <c r="K108" s="4"/>
      <c r="L108" s="63"/>
      <c r="M108" s="4"/>
      <c r="N108" s="4"/>
      <c r="O108" s="4"/>
      <c r="P108" s="4"/>
      <c r="Q108" s="4"/>
      <c r="R108" s="4"/>
      <c r="S108" s="4"/>
      <c r="T108" s="4"/>
      <c r="U108" s="4"/>
      <c r="V108" s="4"/>
      <c r="W108" s="307"/>
      <c r="X108" s="4"/>
      <c r="Y108" s="64"/>
      <c r="Z108" s="4"/>
      <c r="AA108" s="4"/>
      <c r="AB108" s="4"/>
      <c r="AC108" s="64"/>
      <c r="AD108" s="4"/>
      <c r="AE108" s="4"/>
      <c r="AF108" s="4"/>
      <c r="AG108" s="4"/>
      <c r="AH108" s="4"/>
      <c r="AI108" s="4"/>
      <c r="AJ108" s="4"/>
      <c r="AK108" s="63"/>
      <c r="AL108" s="4"/>
      <c r="AM108" s="4"/>
      <c r="AN108" s="4"/>
      <c r="AO108" s="4"/>
      <c r="AP108" s="64"/>
      <c r="AQ108" s="4"/>
      <c r="AR108" s="4"/>
      <c r="AS108" s="63"/>
      <c r="AT108" s="64"/>
      <c r="AU108" s="4"/>
      <c r="AV108" s="4"/>
      <c r="AW108" s="4"/>
      <c r="AX108" s="65"/>
      <c r="AY108" s="65"/>
      <c r="AZ108" s="65"/>
      <c r="BA108" s="65"/>
      <c r="BB108" s="283"/>
      <c r="BC108" s="268"/>
      <c r="BD108" s="4"/>
      <c r="BE108" s="4"/>
      <c r="BF108" s="4"/>
      <c r="BH108" s="47"/>
      <c r="BI108" s="25"/>
      <c r="BJ108" s="25"/>
      <c r="BK108" s="25"/>
      <c r="BL108" s="25"/>
      <c r="BM108" s="25"/>
      <c r="BN108" s="25"/>
      <c r="BO108" s="25"/>
      <c r="BP108" s="25"/>
      <c r="BQ108" s="25"/>
      <c r="BR108" s="25"/>
      <c r="BS108" s="25"/>
      <c r="BT108" s="25"/>
      <c r="BU108" s="25"/>
      <c r="BV108" s="25"/>
      <c r="BW108" s="25"/>
      <c r="BX108" s="47"/>
      <c r="BY108" s="47"/>
      <c r="BZ108" s="47"/>
      <c r="CA108" s="47"/>
      <c r="CB108" s="47"/>
      <c r="CC108"/>
      <c r="CD108" s="25"/>
      <c r="CE108" s="25"/>
      <c r="CH108" s="47"/>
      <c r="CI108" s="47"/>
      <c r="CJ108" s="47"/>
      <c r="CK108" s="55"/>
      <c r="CL108" s="55"/>
      <c r="CM108" s="55"/>
      <c r="CN108" s="55"/>
      <c r="CO108" s="25"/>
      <c r="CP108" s="25"/>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row>
    <row r="109" spans="1:188" s="185" customFormat="1" ht="15.75" x14ac:dyDescent="0.25">
      <c r="A109" s="123"/>
      <c r="B109" s="4"/>
      <c r="C109" s="65"/>
      <c r="D109" s="4"/>
      <c r="E109" s="4"/>
      <c r="F109" s="4"/>
      <c r="G109" s="4"/>
      <c r="H109" s="4"/>
      <c r="I109" s="234"/>
      <c r="J109" s="4"/>
      <c r="K109" s="4"/>
      <c r="L109" s="63"/>
      <c r="M109" s="4"/>
      <c r="N109" s="4"/>
      <c r="O109" s="4"/>
      <c r="P109" s="4"/>
      <c r="Q109" s="4"/>
      <c r="R109" s="4"/>
      <c r="S109" s="4"/>
      <c r="T109" s="4"/>
      <c r="U109" s="4"/>
      <c r="V109" s="4"/>
      <c r="W109" s="307"/>
      <c r="X109" s="4"/>
      <c r="Y109" s="64"/>
      <c r="Z109" s="4"/>
      <c r="AA109" s="4"/>
      <c r="AB109" s="4"/>
      <c r="AC109" s="64"/>
      <c r="AD109" s="4"/>
      <c r="AE109" s="4"/>
      <c r="AF109" s="4"/>
      <c r="AG109" s="4"/>
      <c r="AH109" s="4"/>
      <c r="AI109" s="4"/>
      <c r="AJ109" s="4"/>
      <c r="AK109" s="63"/>
      <c r="AL109" s="4"/>
      <c r="AM109" s="4"/>
      <c r="AN109" s="4"/>
      <c r="AO109" s="4"/>
      <c r="AP109" s="64"/>
      <c r="AQ109" s="4"/>
      <c r="AR109" s="4"/>
      <c r="AS109" s="63"/>
      <c r="AT109" s="64"/>
      <c r="AU109" s="4"/>
      <c r="AV109" s="4"/>
      <c r="AW109" s="4"/>
      <c r="AX109" s="65"/>
      <c r="AY109" s="65"/>
      <c r="AZ109" s="65"/>
      <c r="BA109" s="65"/>
      <c r="BB109" s="283"/>
      <c r="BC109" s="268"/>
      <c r="BD109" s="4"/>
      <c r="BE109" s="4"/>
      <c r="BF109" s="4"/>
      <c r="BH109" s="47"/>
      <c r="BI109" s="25"/>
      <c r="BJ109" s="25"/>
      <c r="BK109" s="25"/>
      <c r="BL109" s="25"/>
      <c r="BM109" s="25"/>
      <c r="BN109" s="25"/>
      <c r="BO109" s="25"/>
      <c r="BP109" s="25"/>
      <c r="BQ109" s="25"/>
      <c r="BR109" s="25"/>
      <c r="BS109" s="25"/>
      <c r="BT109" s="25"/>
      <c r="BU109" s="25"/>
      <c r="BV109" s="25"/>
      <c r="BW109" s="25"/>
      <c r="BX109" s="47"/>
      <c r="BY109" s="47"/>
      <c r="BZ109" s="47"/>
      <c r="CA109" s="47"/>
      <c r="CB109" s="47"/>
      <c r="CC109" s="47"/>
      <c r="CD109" s="25"/>
      <c r="CE109"/>
      <c r="CF109" s="47"/>
      <c r="CG109" s="47"/>
      <c r="CH109" s="47"/>
      <c r="CI109" s="47"/>
      <c r="CJ109" s="47"/>
      <c r="CK109" s="55"/>
      <c r="CL109" s="55"/>
      <c r="CM109" s="55"/>
      <c r="CN109" s="55"/>
      <c r="CO109" s="25"/>
      <c r="CP109" s="25"/>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row>
    <row r="110" spans="1:188" s="185" customFormat="1" ht="15.75" x14ac:dyDescent="0.25">
      <c r="A110" s="123"/>
      <c r="B110" s="4"/>
      <c r="C110" s="65"/>
      <c r="D110" s="4"/>
      <c r="E110" s="4"/>
      <c r="F110" s="4"/>
      <c r="G110" s="4"/>
      <c r="H110" s="4"/>
      <c r="I110" s="234"/>
      <c r="J110" s="4"/>
      <c r="K110" s="4"/>
      <c r="L110" s="63"/>
      <c r="M110" s="4"/>
      <c r="N110" s="4"/>
      <c r="O110" s="4"/>
      <c r="P110" s="4"/>
      <c r="Q110" s="4"/>
      <c r="R110" s="4"/>
      <c r="S110" s="4"/>
      <c r="T110" s="4"/>
      <c r="U110" s="4"/>
      <c r="V110" s="4"/>
      <c r="W110" s="307"/>
      <c r="X110" s="4"/>
      <c r="Y110" s="64"/>
      <c r="Z110" s="4"/>
      <c r="AA110" s="4"/>
      <c r="AB110" s="4"/>
      <c r="AC110" s="64"/>
      <c r="AD110" s="4"/>
      <c r="AE110" s="4"/>
      <c r="AF110" s="4"/>
      <c r="AG110" s="4"/>
      <c r="AH110" s="4"/>
      <c r="AI110" s="4"/>
      <c r="AJ110" s="4"/>
      <c r="AK110" s="63"/>
      <c r="AL110" s="4"/>
      <c r="AM110" s="4"/>
      <c r="AN110" s="4"/>
      <c r="AO110" s="4"/>
      <c r="AP110" s="64"/>
      <c r="AQ110" s="4"/>
      <c r="AR110" s="4"/>
      <c r="AS110" s="63"/>
      <c r="AT110" s="64"/>
      <c r="AU110" s="4"/>
      <c r="AV110" s="4"/>
      <c r="AW110" s="4"/>
      <c r="AX110" s="65"/>
      <c r="AY110" s="65"/>
      <c r="AZ110" s="65"/>
      <c r="BA110" s="65"/>
      <c r="BB110" s="283"/>
      <c r="BC110" s="268"/>
      <c r="BD110" s="4"/>
      <c r="BE110" s="4"/>
      <c r="BF110" s="4"/>
      <c r="BU110" s="25"/>
      <c r="BV110" s="25"/>
      <c r="BW110" s="25"/>
      <c r="BX110" s="47"/>
      <c r="BY110" s="47"/>
      <c r="BZ110" s="47"/>
      <c r="CA110" s="47"/>
      <c r="CB110" s="47"/>
      <c r="CC110" s="47"/>
      <c r="CD110" s="25"/>
      <c r="CE110"/>
      <c r="CF110" s="47"/>
      <c r="CG110" s="47"/>
      <c r="CH110" s="47"/>
      <c r="CI110" s="47"/>
      <c r="CJ110" s="47"/>
      <c r="CK110" s="55"/>
      <c r="CL110" s="55"/>
      <c r="CM110" s="55"/>
      <c r="CN110" s="55"/>
      <c r="CO110" s="25"/>
      <c r="CP110" s="25"/>
      <c r="CQ110" s="55"/>
      <c r="CR110" s="55"/>
      <c r="CS110" s="47"/>
      <c r="CT110" s="47"/>
      <c r="CU110" s="47"/>
      <c r="CV110" s="47"/>
      <c r="CW110" s="47"/>
      <c r="CX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row>
    <row r="111" spans="1:188" s="185" customFormat="1" ht="15.75" x14ac:dyDescent="0.25">
      <c r="A111" s="123"/>
      <c r="B111" s="4"/>
      <c r="C111" s="65"/>
      <c r="D111" s="4"/>
      <c r="E111" s="4"/>
      <c r="F111" s="4"/>
      <c r="G111" s="4"/>
      <c r="H111" s="4"/>
      <c r="I111" s="234"/>
      <c r="J111" s="4"/>
      <c r="K111" s="4"/>
      <c r="L111" s="63"/>
      <c r="M111" s="4"/>
      <c r="N111" s="4"/>
      <c r="O111" s="4"/>
      <c r="P111" s="4"/>
      <c r="Q111" s="4"/>
      <c r="R111" s="4"/>
      <c r="S111" s="4"/>
      <c r="T111" s="4"/>
      <c r="U111" s="4"/>
      <c r="V111" s="4"/>
      <c r="W111" s="307"/>
      <c r="X111" s="4"/>
      <c r="Y111" s="64"/>
      <c r="Z111" s="4"/>
      <c r="AA111" s="4"/>
      <c r="AB111" s="4"/>
      <c r="AC111" s="64"/>
      <c r="AD111" s="4"/>
      <c r="AE111" s="4"/>
      <c r="AF111" s="4"/>
      <c r="AG111" s="4"/>
      <c r="AH111" s="4"/>
      <c r="AI111" s="4"/>
      <c r="AJ111" s="4"/>
      <c r="AK111" s="63"/>
      <c r="AL111" s="4"/>
      <c r="AM111" s="4"/>
      <c r="AN111" s="4"/>
      <c r="AO111" s="4"/>
      <c r="AP111" s="64"/>
      <c r="AQ111" s="4"/>
      <c r="AR111" s="4"/>
      <c r="AS111" s="63"/>
      <c r="AT111" s="64"/>
      <c r="AU111" s="4"/>
      <c r="AV111" s="4"/>
      <c r="AW111" s="4"/>
      <c r="AX111" s="65"/>
      <c r="AY111" s="65"/>
      <c r="AZ111" s="65"/>
      <c r="BA111" s="65"/>
      <c r="BB111" s="283"/>
      <c r="BC111" s="268"/>
      <c r="BD111" s="4"/>
      <c r="BE111" s="4"/>
      <c r="BF111" s="4"/>
      <c r="BU111" s="25"/>
      <c r="BV111" s="25"/>
      <c r="BW111" s="25"/>
      <c r="BX111" s="47"/>
      <c r="BY111" s="47"/>
      <c r="BZ111" s="47"/>
      <c r="CA111" s="47"/>
      <c r="CB111" s="47"/>
      <c r="CC111" s="47"/>
      <c r="CD111" s="25"/>
      <c r="CE111"/>
      <c r="CF111" s="47"/>
      <c r="CG111" s="47"/>
      <c r="CH111" s="47"/>
      <c r="CI111" s="47"/>
      <c r="CJ111" s="47"/>
      <c r="CK111" s="55"/>
      <c r="CL111" s="55"/>
      <c r="CM111" s="55"/>
      <c r="CN111" s="55"/>
      <c r="CO111" s="25"/>
      <c r="CP111" s="25"/>
      <c r="CQ111" s="55"/>
      <c r="CR111" s="55"/>
      <c r="CS111" s="47"/>
      <c r="CT111" s="47"/>
      <c r="CU111" s="47"/>
      <c r="CV111" s="47"/>
      <c r="CW111" s="47"/>
      <c r="CX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row>
    <row r="112" spans="1:188" s="185" customFormat="1" ht="15.75" x14ac:dyDescent="0.25">
      <c r="A112" s="123"/>
      <c r="B112" s="4"/>
      <c r="C112" s="65"/>
      <c r="D112" s="4"/>
      <c r="E112" s="4"/>
      <c r="F112" s="4"/>
      <c r="G112" s="4"/>
      <c r="H112" s="4"/>
      <c r="I112" s="234"/>
      <c r="J112" s="4"/>
      <c r="K112" s="4"/>
      <c r="L112" s="63"/>
      <c r="M112" s="4"/>
      <c r="N112" s="4"/>
      <c r="O112" s="4"/>
      <c r="P112" s="4"/>
      <c r="Q112" s="4"/>
      <c r="R112" s="4"/>
      <c r="S112" s="4"/>
      <c r="T112" s="4"/>
      <c r="U112" s="4"/>
      <c r="V112" s="4"/>
      <c r="W112" s="307"/>
      <c r="X112" s="4"/>
      <c r="Y112" s="64"/>
      <c r="Z112" s="4"/>
      <c r="AA112" s="4"/>
      <c r="AB112" s="4"/>
      <c r="AC112" s="64"/>
      <c r="AD112" s="4"/>
      <c r="AE112" s="4"/>
      <c r="AF112" s="4"/>
      <c r="AG112" s="4"/>
      <c r="AH112" s="4"/>
      <c r="AI112" s="4"/>
      <c r="AJ112" s="4"/>
      <c r="AK112" s="63"/>
      <c r="AL112" s="4"/>
      <c r="AM112" s="4"/>
      <c r="AN112" s="4"/>
      <c r="AO112" s="4"/>
      <c r="AP112" s="64"/>
      <c r="AQ112" s="4"/>
      <c r="AR112" s="4"/>
      <c r="AS112" s="63"/>
      <c r="AT112" s="64"/>
      <c r="AU112" s="4"/>
      <c r="AV112" s="4"/>
      <c r="AW112" s="4"/>
      <c r="AX112" s="65"/>
      <c r="AY112" s="65"/>
      <c r="AZ112" s="65"/>
      <c r="BA112" s="65"/>
      <c r="BB112" s="283"/>
      <c r="BC112" s="268"/>
      <c r="BD112" s="4"/>
      <c r="BE112" s="4"/>
      <c r="BF112" s="4"/>
      <c r="BU112"/>
      <c r="BV112"/>
      <c r="BW112"/>
      <c r="BX112" s="47"/>
      <c r="BY112" s="47"/>
      <c r="BZ112" s="47"/>
      <c r="CA112" s="47"/>
      <c r="CB112" s="47"/>
      <c r="CC112" s="47"/>
      <c r="CD112" s="25"/>
      <c r="CE112" s="47"/>
      <c r="CF112" s="47"/>
      <c r="CG112" s="47"/>
      <c r="CH112" s="47"/>
      <c r="CI112" s="47"/>
      <c r="CJ112" s="47"/>
      <c r="CK112" s="55"/>
      <c r="CL112" s="55"/>
      <c r="CM112" s="55"/>
      <c r="CN112" s="55"/>
      <c r="CO112" s="25"/>
      <c r="CP112" s="25"/>
      <c r="CQ112" s="55"/>
      <c r="CR112" s="55"/>
      <c r="CS112" s="47"/>
      <c r="CT112" s="47"/>
      <c r="CU112" s="47"/>
      <c r="CV112" s="47"/>
      <c r="CW112" s="47"/>
      <c r="CX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row>
    <row r="113" spans="1:188" s="185" customFormat="1" ht="15.75" x14ac:dyDescent="0.25">
      <c r="A113" s="123"/>
      <c r="B113" s="4"/>
      <c r="C113" s="65"/>
      <c r="D113" s="4"/>
      <c r="E113" s="4"/>
      <c r="F113" s="4"/>
      <c r="G113" s="4"/>
      <c r="H113" s="4"/>
      <c r="I113" s="234"/>
      <c r="J113" s="4"/>
      <c r="K113" s="4"/>
      <c r="L113" s="63"/>
      <c r="M113" s="4"/>
      <c r="N113" s="4"/>
      <c r="O113" s="4"/>
      <c r="P113" s="4"/>
      <c r="Q113" s="4"/>
      <c r="R113" s="4"/>
      <c r="S113" s="4"/>
      <c r="T113" s="4"/>
      <c r="U113" s="4"/>
      <c r="V113" s="4"/>
      <c r="W113" s="307"/>
      <c r="X113" s="4"/>
      <c r="Y113" s="64"/>
      <c r="Z113" s="4"/>
      <c r="AA113" s="4"/>
      <c r="AB113" s="4"/>
      <c r="AC113" s="64"/>
      <c r="AD113" s="4"/>
      <c r="AE113" s="4"/>
      <c r="AF113" s="4"/>
      <c r="AG113" s="4"/>
      <c r="AH113" s="4"/>
      <c r="AI113" s="4"/>
      <c r="AJ113" s="4"/>
      <c r="AK113" s="63"/>
      <c r="AL113" s="4"/>
      <c r="AM113" s="4"/>
      <c r="AN113" s="4"/>
      <c r="AO113" s="4"/>
      <c r="AP113" s="64"/>
      <c r="AQ113" s="4"/>
      <c r="AR113" s="4"/>
      <c r="AS113" s="63"/>
      <c r="AT113" s="64"/>
      <c r="AU113" s="4"/>
      <c r="AV113" s="4"/>
      <c r="AW113" s="4"/>
      <c r="AX113" s="65"/>
      <c r="AY113" s="65"/>
      <c r="AZ113" s="65"/>
      <c r="BA113" s="65"/>
      <c r="BB113" s="283"/>
      <c r="BC113" s="268"/>
      <c r="BD113" s="4"/>
      <c r="BE113" s="4"/>
      <c r="BF113" s="4"/>
      <c r="BU113"/>
      <c r="BV113"/>
      <c r="BW113"/>
      <c r="BX113" s="47"/>
      <c r="BY113" s="47"/>
      <c r="BZ113" s="47"/>
      <c r="CA113" s="47"/>
      <c r="CB113" s="47"/>
      <c r="CC113" s="47"/>
      <c r="CD113" s="25"/>
      <c r="CE113" s="47"/>
      <c r="CF113" s="47"/>
      <c r="CG113" s="47"/>
      <c r="CH113" s="47"/>
      <c r="CI113" s="47"/>
      <c r="CJ113" s="47"/>
      <c r="CK113" s="55"/>
      <c r="CL113" s="55"/>
      <c r="CM113" s="55"/>
      <c r="CN113" s="55"/>
      <c r="CO113" s="25"/>
      <c r="CP113" s="25"/>
      <c r="CQ113" s="55"/>
      <c r="CR113" s="55"/>
      <c r="CS113" s="47"/>
      <c r="CT113" s="47"/>
      <c r="CU113" s="47"/>
      <c r="CV113" s="47"/>
      <c r="CW113" s="47"/>
      <c r="CX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row>
    <row r="114" spans="1:188" s="185" customFormat="1" ht="15" customHeight="1" x14ac:dyDescent="0.25">
      <c r="A114" s="123"/>
      <c r="B114" s="4"/>
      <c r="C114" s="65"/>
      <c r="D114" s="4"/>
      <c r="E114" s="4"/>
      <c r="F114" s="4"/>
      <c r="G114" s="4"/>
      <c r="H114" s="4"/>
      <c r="I114" s="234"/>
      <c r="J114" s="4"/>
      <c r="K114" s="4"/>
      <c r="L114" s="63"/>
      <c r="M114" s="4"/>
      <c r="N114" s="4"/>
      <c r="O114" s="4"/>
      <c r="P114" s="4"/>
      <c r="Q114" s="4"/>
      <c r="R114" s="4"/>
      <c r="S114" s="4"/>
      <c r="T114" s="4"/>
      <c r="U114" s="4"/>
      <c r="V114" s="4"/>
      <c r="W114" s="307"/>
      <c r="X114" s="4"/>
      <c r="Y114" s="64"/>
      <c r="Z114" s="4"/>
      <c r="AA114" s="4"/>
      <c r="AB114" s="4"/>
      <c r="AC114" s="64"/>
      <c r="AD114" s="4"/>
      <c r="AE114" s="4"/>
      <c r="AF114" s="4"/>
      <c r="AG114" s="4"/>
      <c r="AH114" s="4"/>
      <c r="AI114" s="4"/>
      <c r="AJ114" s="4"/>
      <c r="AK114" s="63"/>
      <c r="AL114" s="4"/>
      <c r="AM114" s="4"/>
      <c r="AN114" s="4"/>
      <c r="AO114" s="4"/>
      <c r="AP114" s="64"/>
      <c r="AQ114" s="4"/>
      <c r="AR114" s="4"/>
      <c r="AS114" s="63"/>
      <c r="AT114" s="64"/>
      <c r="AU114" s="4"/>
      <c r="AV114" s="4"/>
      <c r="AW114" s="4"/>
      <c r="AX114" s="65"/>
      <c r="AY114" s="65"/>
      <c r="AZ114" s="65"/>
      <c r="BA114" s="65"/>
      <c r="BB114" s="283"/>
      <c r="BC114" s="268"/>
      <c r="BD114" s="4"/>
      <c r="BE114" s="4"/>
      <c r="BF114" s="4"/>
      <c r="BU114"/>
      <c r="BV114"/>
      <c r="BW114"/>
      <c r="BX114" s="47"/>
      <c r="BY114" s="47"/>
      <c r="BZ114" s="47"/>
      <c r="CA114" s="47"/>
      <c r="CB114" s="47"/>
      <c r="CC114" s="47"/>
      <c r="CD114" s="25"/>
      <c r="CE114" s="47"/>
      <c r="CF114" s="47"/>
      <c r="CG114" s="47"/>
      <c r="CH114" s="47"/>
      <c r="CI114" s="47"/>
      <c r="CJ114" s="47"/>
      <c r="CK114" s="55"/>
      <c r="CL114" s="55"/>
      <c r="CM114" s="55"/>
      <c r="CN114" s="55"/>
      <c r="CO114" s="25"/>
      <c r="CP114" s="25"/>
      <c r="CQ114" s="55"/>
      <c r="CR114" s="55"/>
      <c r="CS114" s="47"/>
      <c r="CT114" s="47"/>
      <c r="CU114" s="47"/>
      <c r="CV114" s="47"/>
      <c r="CW114" s="47"/>
      <c r="CX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row>
    <row r="115" spans="1:188" s="185" customFormat="1" ht="15" customHeight="1" x14ac:dyDescent="0.25">
      <c r="A115" s="123"/>
      <c r="B115" s="4"/>
      <c r="C115" s="65"/>
      <c r="D115" s="4"/>
      <c r="E115" s="4"/>
      <c r="F115" s="4"/>
      <c r="G115" s="4"/>
      <c r="H115" s="4"/>
      <c r="I115" s="234"/>
      <c r="J115" s="4"/>
      <c r="K115" s="4"/>
      <c r="L115" s="63"/>
      <c r="M115" s="4"/>
      <c r="N115" s="4"/>
      <c r="O115" s="4"/>
      <c r="P115" s="4"/>
      <c r="Q115" s="4"/>
      <c r="R115" s="4"/>
      <c r="S115" s="4"/>
      <c r="T115" s="4"/>
      <c r="U115" s="4"/>
      <c r="V115" s="4"/>
      <c r="W115" s="307"/>
      <c r="X115" s="4"/>
      <c r="Y115" s="64"/>
      <c r="Z115" s="4"/>
      <c r="AA115" s="4"/>
      <c r="AB115" s="4"/>
      <c r="AC115" s="64"/>
      <c r="AD115" s="4"/>
      <c r="AE115" s="4"/>
      <c r="AF115" s="4"/>
      <c r="AG115" s="4"/>
      <c r="AH115" s="4"/>
      <c r="AI115" s="4"/>
      <c r="AJ115" s="4"/>
      <c r="AK115" s="63"/>
      <c r="AL115" s="4"/>
      <c r="AM115" s="4"/>
      <c r="AN115" s="4"/>
      <c r="AO115" s="4"/>
      <c r="AP115" s="64"/>
      <c r="AQ115" s="4"/>
      <c r="AR115" s="4"/>
      <c r="AS115" s="63"/>
      <c r="AT115" s="64"/>
      <c r="AU115" s="4"/>
      <c r="AV115" s="4"/>
      <c r="AW115" s="4"/>
      <c r="AX115" s="65"/>
      <c r="AY115" s="65"/>
      <c r="AZ115" s="65"/>
      <c r="BA115" s="65"/>
      <c r="BB115" s="283"/>
      <c r="BC115" s="268"/>
      <c r="BD115" s="4"/>
      <c r="BE115" s="4"/>
      <c r="BF115" s="4"/>
      <c r="BU115" s="47"/>
      <c r="BV115" s="47"/>
      <c r="BW115" s="47"/>
      <c r="BX115" s="47"/>
      <c r="BY115" s="47"/>
      <c r="BZ115" s="47"/>
      <c r="CA115" s="47"/>
      <c r="CB115" s="47"/>
      <c r="CC115" s="47"/>
      <c r="CD115" s="25"/>
      <c r="CE115" s="47"/>
      <c r="CF115" s="47"/>
      <c r="CG115" s="47"/>
      <c r="CH115" s="47"/>
      <c r="CI115" s="47"/>
      <c r="CJ115" s="47"/>
      <c r="CK115" s="55"/>
      <c r="CL115" s="55"/>
      <c r="CM115" s="55"/>
      <c r="CN115" s="55"/>
      <c r="CO115" s="25"/>
      <c r="CP115" s="25"/>
      <c r="CQ115" s="55"/>
      <c r="CR115" s="55"/>
      <c r="CS115" s="47"/>
      <c r="CT115" s="47"/>
      <c r="CU115" s="47"/>
      <c r="CV115" s="47"/>
      <c r="CW115" s="47"/>
      <c r="CX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row>
    <row r="116" spans="1:188" s="185" customFormat="1" ht="15" customHeight="1" x14ac:dyDescent="0.25">
      <c r="A116" s="123"/>
      <c r="B116" s="4"/>
      <c r="C116" s="65"/>
      <c r="D116" s="4"/>
      <c r="E116" s="4"/>
      <c r="F116" s="4"/>
      <c r="G116" s="4"/>
      <c r="H116" s="4"/>
      <c r="I116" s="234"/>
      <c r="J116" s="4"/>
      <c r="K116" s="4"/>
      <c r="L116" s="63"/>
      <c r="M116" s="4"/>
      <c r="N116" s="4"/>
      <c r="O116" s="4"/>
      <c r="P116" s="4"/>
      <c r="Q116" s="4"/>
      <c r="R116" s="4"/>
      <c r="S116" s="4"/>
      <c r="T116" s="4"/>
      <c r="U116" s="4"/>
      <c r="V116" s="4"/>
      <c r="W116" s="307"/>
      <c r="X116" s="4"/>
      <c r="Y116" s="64"/>
      <c r="Z116" s="4"/>
      <c r="AA116" s="4"/>
      <c r="AB116" s="4"/>
      <c r="AC116" s="64"/>
      <c r="AD116" s="4"/>
      <c r="AE116" s="4"/>
      <c r="AF116" s="4"/>
      <c r="AG116" s="4"/>
      <c r="AH116" s="4"/>
      <c r="AI116" s="4"/>
      <c r="AJ116" s="4"/>
      <c r="AK116" s="63"/>
      <c r="AL116" s="4"/>
      <c r="AM116" s="4"/>
      <c r="AN116" s="4"/>
      <c r="AO116" s="4"/>
      <c r="AP116" s="64"/>
      <c r="AQ116" s="4"/>
      <c r="AR116" s="4"/>
      <c r="AS116" s="63"/>
      <c r="AT116" s="64"/>
      <c r="AU116" s="4"/>
      <c r="AV116" s="4"/>
      <c r="AW116" s="4"/>
      <c r="AX116" s="65"/>
      <c r="AY116" s="65"/>
      <c r="AZ116" s="65"/>
      <c r="BA116" s="65"/>
      <c r="BB116" s="283"/>
      <c r="BC116" s="268"/>
      <c r="BD116" s="4"/>
      <c r="BE116" s="4"/>
      <c r="BF116" s="4"/>
      <c r="BU116" s="47"/>
      <c r="BV116" s="47"/>
      <c r="BW116" s="47"/>
      <c r="BX116" s="47"/>
      <c r="BY116" s="47"/>
      <c r="BZ116" s="47"/>
      <c r="CA116" s="47"/>
      <c r="CB116" s="47"/>
      <c r="CC116" s="47"/>
      <c r="CD116" s="25"/>
      <c r="CE116" s="47"/>
      <c r="CF116" s="47"/>
      <c r="CG116" s="47"/>
      <c r="CH116" s="47"/>
      <c r="CI116" s="47"/>
      <c r="CJ116" s="47"/>
      <c r="CK116" s="55"/>
      <c r="CL116" s="55"/>
      <c r="CM116" s="55"/>
      <c r="CN116" s="55"/>
      <c r="CO116" s="25"/>
      <c r="CP116" s="25"/>
      <c r="CQ116" s="55"/>
      <c r="CR116" s="55"/>
      <c r="CS116" s="47"/>
      <c r="CT116" s="47"/>
      <c r="CU116" s="47"/>
      <c r="CV116" s="47"/>
      <c r="CW116" s="47"/>
      <c r="CX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row>
    <row r="117" spans="1:188" s="185" customFormat="1" ht="15" customHeight="1" x14ac:dyDescent="0.25">
      <c r="A117" s="123"/>
      <c r="B117" s="4"/>
      <c r="C117" s="65"/>
      <c r="D117" s="4"/>
      <c r="E117" s="4"/>
      <c r="F117" s="4"/>
      <c r="G117" s="4"/>
      <c r="H117" s="4"/>
      <c r="I117" s="234"/>
      <c r="J117" s="4"/>
      <c r="K117" s="4"/>
      <c r="L117" s="63"/>
      <c r="M117" s="4"/>
      <c r="N117" s="4"/>
      <c r="O117" s="4"/>
      <c r="P117" s="4"/>
      <c r="Q117" s="4"/>
      <c r="R117" s="4"/>
      <c r="S117" s="4"/>
      <c r="T117" s="4"/>
      <c r="U117" s="4"/>
      <c r="V117" s="4"/>
      <c r="W117" s="307"/>
      <c r="X117" s="4"/>
      <c r="Y117" s="64"/>
      <c r="Z117" s="4"/>
      <c r="AA117" s="4"/>
      <c r="AB117" s="4"/>
      <c r="AC117" s="64"/>
      <c r="AD117" s="4"/>
      <c r="AE117" s="4"/>
      <c r="AF117" s="4"/>
      <c r="AG117" s="4"/>
      <c r="AH117" s="4"/>
      <c r="AI117" s="4"/>
      <c r="AJ117" s="4"/>
      <c r="AK117" s="63"/>
      <c r="AL117" s="4"/>
      <c r="AM117" s="4"/>
      <c r="AN117" s="4"/>
      <c r="AO117" s="4"/>
      <c r="AP117" s="64"/>
      <c r="AQ117" s="4"/>
      <c r="AR117" s="4"/>
      <c r="AS117" s="63"/>
      <c r="AT117" s="64"/>
      <c r="AU117" s="4"/>
      <c r="AV117" s="4"/>
      <c r="AW117" s="4"/>
      <c r="AX117" s="65"/>
      <c r="AY117" s="65"/>
      <c r="AZ117" s="65"/>
      <c r="BA117" s="65"/>
      <c r="BB117" s="283"/>
      <c r="BC117" s="268"/>
      <c r="BD117" s="4"/>
      <c r="BE117" s="4"/>
      <c r="BF117" s="4"/>
      <c r="BU117" s="47"/>
      <c r="BV117" s="47"/>
      <c r="BW117" s="47"/>
      <c r="BX117" s="47"/>
      <c r="BY117" s="47"/>
      <c r="BZ117" s="47"/>
      <c r="CA117" s="47"/>
      <c r="CB117" s="47"/>
      <c r="CC117" s="47"/>
      <c r="CD117" s="25"/>
      <c r="CE117" s="47"/>
      <c r="CF117" s="47"/>
      <c r="CG117" s="47"/>
      <c r="CH117" s="47"/>
      <c r="CI117" s="47"/>
      <c r="CJ117" s="47"/>
      <c r="CK117" s="55"/>
      <c r="CL117" s="55"/>
      <c r="CM117" s="55"/>
      <c r="CN117" s="55"/>
      <c r="CO117" s="25"/>
      <c r="CP117" s="25"/>
      <c r="CQ117" s="55"/>
      <c r="CR117" s="55"/>
      <c r="CS117" s="47"/>
      <c r="CT117" s="47"/>
      <c r="CU117" s="47"/>
      <c r="CV117" s="47"/>
      <c r="CW117" s="47"/>
      <c r="CX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row>
    <row r="118" spans="1:188" s="185" customFormat="1" ht="15" customHeight="1" x14ac:dyDescent="0.25">
      <c r="A118" s="123"/>
      <c r="B118" s="4"/>
      <c r="C118" s="65"/>
      <c r="D118" s="4"/>
      <c r="E118" s="4"/>
      <c r="F118" s="4"/>
      <c r="G118" s="4"/>
      <c r="H118" s="4"/>
      <c r="I118" s="234"/>
      <c r="J118" s="4"/>
      <c r="K118" s="4"/>
      <c r="L118" s="63"/>
      <c r="M118" s="4"/>
      <c r="N118" s="4"/>
      <c r="O118" s="4"/>
      <c r="P118" s="4"/>
      <c r="Q118" s="4"/>
      <c r="R118" s="4"/>
      <c r="S118" s="4"/>
      <c r="T118" s="4"/>
      <c r="U118" s="4"/>
      <c r="V118" s="4"/>
      <c r="W118" s="307"/>
      <c r="X118" s="4"/>
      <c r="Y118" s="64"/>
      <c r="Z118" s="4"/>
      <c r="AA118" s="4"/>
      <c r="AB118" s="4"/>
      <c r="AC118" s="64"/>
      <c r="AD118" s="4"/>
      <c r="AE118" s="4"/>
      <c r="AF118" s="4"/>
      <c r="AG118" s="4"/>
      <c r="AH118" s="4"/>
      <c r="AI118" s="4"/>
      <c r="AJ118" s="4"/>
      <c r="AK118" s="63"/>
      <c r="AL118" s="4"/>
      <c r="AM118" s="4"/>
      <c r="AN118" s="4"/>
      <c r="AO118" s="4"/>
      <c r="AP118" s="64"/>
      <c r="AQ118" s="4"/>
      <c r="AR118" s="4"/>
      <c r="AS118" s="63"/>
      <c r="AT118" s="64"/>
      <c r="AU118" s="4"/>
      <c r="AV118" s="4"/>
      <c r="AW118" s="4"/>
      <c r="AX118" s="65"/>
      <c r="AY118" s="65"/>
      <c r="AZ118" s="65"/>
      <c r="BA118" s="65"/>
      <c r="BB118" s="283"/>
      <c r="BC118" s="268"/>
      <c r="BD118" s="4"/>
      <c r="BE118" s="4"/>
      <c r="BF118" s="4"/>
      <c r="BU118" s="47"/>
      <c r="BV118" s="47"/>
      <c r="BW118" s="47"/>
      <c r="BX118" s="47"/>
      <c r="BY118" s="47"/>
      <c r="BZ118" s="47"/>
      <c r="CA118" s="47"/>
      <c r="CB118" s="47"/>
      <c r="CC118" s="47"/>
      <c r="CD118" s="25"/>
      <c r="CE118" s="47"/>
      <c r="CF118" s="47"/>
      <c r="CG118" s="47"/>
      <c r="CH118" s="47"/>
      <c r="CI118" s="47"/>
      <c r="CJ118" s="47"/>
      <c r="CK118" s="55"/>
      <c r="CL118" s="55"/>
      <c r="CM118" s="55"/>
      <c r="CN118" s="55"/>
      <c r="CO118" s="25"/>
      <c r="CP118" s="25"/>
      <c r="CQ118" s="55"/>
      <c r="CR118" s="55"/>
      <c r="CS118" s="47"/>
      <c r="CT118" s="47"/>
      <c r="CU118" s="47"/>
      <c r="CV118" s="47"/>
      <c r="CW118" s="47"/>
      <c r="CX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row>
    <row r="119" spans="1:188" s="185" customFormat="1" ht="15" customHeight="1" x14ac:dyDescent="0.25">
      <c r="A119" s="123"/>
      <c r="B119" s="4"/>
      <c r="C119" s="65"/>
      <c r="D119" s="4"/>
      <c r="E119" s="4"/>
      <c r="F119" s="4"/>
      <c r="G119" s="4"/>
      <c r="H119" s="4"/>
      <c r="I119" s="234"/>
      <c r="J119" s="4"/>
      <c r="K119" s="4"/>
      <c r="L119" s="63"/>
      <c r="M119" s="4"/>
      <c r="N119" s="4"/>
      <c r="O119" s="4"/>
      <c r="P119" s="4"/>
      <c r="Q119" s="4"/>
      <c r="R119" s="4"/>
      <c r="S119" s="4"/>
      <c r="T119" s="4"/>
      <c r="U119" s="4"/>
      <c r="V119" s="4"/>
      <c r="W119" s="307"/>
      <c r="X119" s="4"/>
      <c r="Y119" s="64"/>
      <c r="Z119" s="4"/>
      <c r="AA119" s="4"/>
      <c r="AB119" s="4"/>
      <c r="AC119" s="64"/>
      <c r="AD119" s="4"/>
      <c r="AE119" s="4"/>
      <c r="AF119" s="4"/>
      <c r="AG119" s="4"/>
      <c r="AH119" s="4"/>
      <c r="AI119" s="4"/>
      <c r="AJ119" s="4"/>
      <c r="AK119" s="63"/>
      <c r="AL119" s="4"/>
      <c r="AM119" s="4"/>
      <c r="AN119" s="4"/>
      <c r="AO119" s="4"/>
      <c r="AP119" s="64"/>
      <c r="AQ119" s="4"/>
      <c r="AR119" s="4"/>
      <c r="AS119" s="63"/>
      <c r="AT119" s="64"/>
      <c r="AU119" s="4"/>
      <c r="AV119" s="4"/>
      <c r="AW119" s="4"/>
      <c r="AX119" s="65"/>
      <c r="AY119" s="65"/>
      <c r="AZ119" s="65"/>
      <c r="BA119" s="65"/>
      <c r="BB119" s="283"/>
      <c r="BC119" s="268"/>
      <c r="BD119" s="4"/>
      <c r="BE119" s="4"/>
      <c r="BF119" s="4"/>
      <c r="BU119" s="47"/>
      <c r="BV119" s="47"/>
      <c r="BW119" s="47"/>
      <c r="BX119" s="47"/>
      <c r="BY119" s="47"/>
      <c r="BZ119" s="47"/>
      <c r="CA119" s="47"/>
      <c r="CB119" s="47"/>
      <c r="CC119" s="47"/>
      <c r="CD119" s="25"/>
      <c r="CE119" s="47"/>
      <c r="CF119" s="47"/>
      <c r="CG119" s="47"/>
      <c r="CH119" s="47"/>
      <c r="CI119" s="47"/>
      <c r="CJ119" s="47"/>
      <c r="CK119" s="55"/>
      <c r="CL119" s="55"/>
      <c r="CM119" s="55"/>
      <c r="CN119" s="55"/>
      <c r="CO119" s="25"/>
      <c r="CP119" s="25"/>
      <c r="CQ119" s="55"/>
      <c r="CR119" s="55"/>
      <c r="CS119" s="47"/>
      <c r="CT119" s="47"/>
      <c r="CU119" s="47"/>
      <c r="CV119" s="47"/>
      <c r="CW119" s="47"/>
      <c r="CX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row>
    <row r="120" spans="1:188" s="185" customFormat="1" ht="15" customHeight="1" x14ac:dyDescent="0.25">
      <c r="A120" s="123"/>
      <c r="B120" s="4"/>
      <c r="C120" s="65"/>
      <c r="D120" s="4"/>
      <c r="E120" s="4"/>
      <c r="F120" s="4"/>
      <c r="G120" s="4"/>
      <c r="H120" s="4"/>
      <c r="I120" s="234"/>
      <c r="J120" s="4"/>
      <c r="K120" s="4"/>
      <c r="L120" s="63"/>
      <c r="M120" s="4"/>
      <c r="N120" s="4"/>
      <c r="O120" s="4"/>
      <c r="P120" s="4"/>
      <c r="Q120" s="4"/>
      <c r="R120" s="4"/>
      <c r="S120" s="4"/>
      <c r="T120" s="4"/>
      <c r="U120" s="4"/>
      <c r="V120" s="4"/>
      <c r="W120" s="307"/>
      <c r="X120" s="4"/>
      <c r="Y120" s="64"/>
      <c r="Z120" s="4"/>
      <c r="AA120" s="4"/>
      <c r="AB120" s="4"/>
      <c r="AC120" s="64"/>
      <c r="AD120" s="4"/>
      <c r="AE120" s="4"/>
      <c r="AF120" s="4"/>
      <c r="AG120" s="4"/>
      <c r="AH120" s="4"/>
      <c r="AI120" s="4"/>
      <c r="AJ120" s="4"/>
      <c r="AK120" s="63"/>
      <c r="AL120" s="4"/>
      <c r="AM120" s="4"/>
      <c r="AN120" s="4"/>
      <c r="AO120" s="4"/>
      <c r="AP120" s="64"/>
      <c r="AQ120" s="4"/>
      <c r="AR120" s="4"/>
      <c r="AS120" s="63"/>
      <c r="AT120" s="64"/>
      <c r="AU120" s="4"/>
      <c r="AV120" s="4"/>
      <c r="AW120" s="4"/>
      <c r="AX120" s="65"/>
      <c r="AY120" s="65"/>
      <c r="AZ120" s="65"/>
      <c r="BA120" s="65"/>
      <c r="BB120" s="283"/>
      <c r="BC120" s="268"/>
      <c r="BD120" s="4"/>
      <c r="BE120" s="4"/>
      <c r="BF120" s="4"/>
      <c r="BU120" s="47"/>
      <c r="BV120" s="47"/>
      <c r="BW120" s="47"/>
      <c r="BX120" s="47"/>
      <c r="BY120" s="47"/>
      <c r="BZ120" s="47"/>
      <c r="CA120" s="47"/>
      <c r="CB120" s="47"/>
      <c r="CC120" s="47"/>
      <c r="CD120" s="25"/>
      <c r="CE120" s="47"/>
      <c r="CF120" s="47"/>
      <c r="CG120" s="47"/>
      <c r="CH120" s="47"/>
      <c r="CI120" s="47"/>
      <c r="CJ120" s="47"/>
      <c r="CK120" s="55"/>
      <c r="CL120" s="55"/>
      <c r="CM120" s="55"/>
      <c r="CN120" s="55"/>
      <c r="CO120" s="25"/>
      <c r="CP120" s="25"/>
      <c r="CQ120" s="55"/>
      <c r="CR120" s="55"/>
      <c r="CS120" s="47"/>
      <c r="CT120" s="47"/>
      <c r="CU120" s="47"/>
      <c r="CV120" s="47"/>
      <c r="CW120" s="47"/>
      <c r="CX120" s="47"/>
      <c r="CY120" s="4"/>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row>
    <row r="121" spans="1:188" s="185" customFormat="1" ht="15" customHeight="1" x14ac:dyDescent="0.25">
      <c r="A121" s="123"/>
      <c r="B121" s="4"/>
      <c r="C121" s="65"/>
      <c r="D121" s="4"/>
      <c r="E121" s="4"/>
      <c r="F121" s="4"/>
      <c r="G121" s="4"/>
      <c r="H121" s="4"/>
      <c r="I121" s="234"/>
      <c r="J121" s="4"/>
      <c r="K121" s="4"/>
      <c r="L121" s="63"/>
      <c r="M121" s="4"/>
      <c r="N121" s="4"/>
      <c r="O121" s="4"/>
      <c r="P121" s="4"/>
      <c r="Q121" s="4"/>
      <c r="R121" s="4"/>
      <c r="S121" s="4"/>
      <c r="T121" s="4"/>
      <c r="U121" s="4"/>
      <c r="V121" s="4"/>
      <c r="W121" s="307"/>
      <c r="X121" s="4"/>
      <c r="Y121" s="64"/>
      <c r="Z121" s="4"/>
      <c r="AA121" s="4"/>
      <c r="AB121" s="4"/>
      <c r="AC121" s="64"/>
      <c r="AD121" s="4"/>
      <c r="AE121" s="4"/>
      <c r="AF121" s="4"/>
      <c r="AG121" s="4"/>
      <c r="AH121" s="4"/>
      <c r="AI121" s="4"/>
      <c r="AJ121" s="4"/>
      <c r="AK121" s="63"/>
      <c r="AL121" s="4"/>
      <c r="AM121" s="4"/>
      <c r="AN121" s="4"/>
      <c r="AO121" s="4"/>
      <c r="AP121" s="64"/>
      <c r="AQ121" s="4"/>
      <c r="AR121" s="4"/>
      <c r="AS121" s="63"/>
      <c r="AT121" s="64"/>
      <c r="AU121" s="4"/>
      <c r="AV121" s="4"/>
      <c r="AW121" s="4"/>
      <c r="AX121" s="65"/>
      <c r="AY121" s="65"/>
      <c r="AZ121" s="65"/>
      <c r="BA121" s="65"/>
      <c r="BB121" s="283"/>
      <c r="BC121" s="268"/>
      <c r="BD121" s="4"/>
      <c r="BE121" s="4"/>
      <c r="BF121" s="4"/>
      <c r="BU121" s="47"/>
      <c r="BV121" s="47"/>
      <c r="BW121" s="47"/>
      <c r="BX121" s="47"/>
      <c r="BY121" s="47"/>
      <c r="BZ121" s="47"/>
      <c r="CA121" s="47"/>
      <c r="CB121" s="47"/>
      <c r="CC121" s="47"/>
      <c r="CD121" s="25"/>
      <c r="CE121" s="47"/>
      <c r="CF121" s="47"/>
      <c r="CG121" s="47"/>
      <c r="CH121" s="47"/>
      <c r="CI121" s="47"/>
      <c r="CJ121" s="47"/>
      <c r="CK121" s="55"/>
      <c r="CL121" s="55"/>
      <c r="CM121" s="55"/>
      <c r="CO121" s="25"/>
      <c r="CP121" s="25"/>
      <c r="CQ121" s="55"/>
      <c r="CR121" s="55"/>
      <c r="CS121" s="47"/>
      <c r="CT121" s="47"/>
      <c r="CU121" s="47"/>
      <c r="CV121" s="47"/>
      <c r="CW121" s="47"/>
      <c r="CX121" s="47"/>
      <c r="CY121" s="4"/>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row>
    <row r="122" spans="1:188" s="185" customFormat="1" ht="15" customHeight="1" x14ac:dyDescent="0.25">
      <c r="A122" s="123"/>
      <c r="B122" s="4"/>
      <c r="C122" s="65"/>
      <c r="D122" s="4"/>
      <c r="E122" s="4"/>
      <c r="F122" s="4"/>
      <c r="G122" s="4"/>
      <c r="H122" s="4"/>
      <c r="I122" s="234"/>
      <c r="J122" s="4"/>
      <c r="K122" s="4"/>
      <c r="L122" s="63"/>
      <c r="M122" s="4"/>
      <c r="N122" s="4"/>
      <c r="O122" s="4"/>
      <c r="P122" s="4"/>
      <c r="Q122" s="4"/>
      <c r="R122" s="4"/>
      <c r="S122" s="4"/>
      <c r="T122" s="4"/>
      <c r="U122" s="4"/>
      <c r="V122" s="4"/>
      <c r="W122" s="307"/>
      <c r="X122" s="4"/>
      <c r="Y122" s="64"/>
      <c r="Z122" s="4"/>
      <c r="AA122" s="4"/>
      <c r="AB122" s="4"/>
      <c r="AC122" s="64"/>
      <c r="AD122" s="4"/>
      <c r="AE122" s="4"/>
      <c r="AF122" s="4"/>
      <c r="AG122" s="4"/>
      <c r="AH122" s="4"/>
      <c r="AI122" s="4"/>
      <c r="AJ122" s="4"/>
      <c r="AK122" s="63"/>
      <c r="AL122" s="4"/>
      <c r="AM122" s="4"/>
      <c r="AN122" s="4"/>
      <c r="AO122" s="4"/>
      <c r="AP122" s="64"/>
      <c r="AQ122" s="4"/>
      <c r="AR122" s="4"/>
      <c r="AS122" s="63"/>
      <c r="AT122" s="64"/>
      <c r="AU122" s="4"/>
      <c r="AV122" s="4"/>
      <c r="AW122" s="4"/>
      <c r="AX122" s="65"/>
      <c r="AY122" s="65"/>
      <c r="AZ122" s="65"/>
      <c r="BA122" s="65"/>
      <c r="BB122" s="283"/>
      <c r="BC122" s="268"/>
      <c r="BD122" s="4"/>
      <c r="BE122" s="4"/>
      <c r="BF122" s="4"/>
      <c r="BH122" s="47"/>
      <c r="BI122" s="25"/>
      <c r="BJ122" s="25"/>
      <c r="BK122" s="25"/>
      <c r="BL122" s="25"/>
      <c r="BM122" s="25"/>
      <c r="BN122" s="25"/>
      <c r="BO122" s="25"/>
      <c r="BP122" s="25"/>
      <c r="BU122" s="47"/>
      <c r="BV122" s="47"/>
      <c r="BW122" s="47"/>
      <c r="BX122" s="47"/>
      <c r="BY122" s="47"/>
      <c r="BZ122" s="47"/>
      <c r="CA122" s="47"/>
      <c r="CB122" s="47"/>
      <c r="CC122" s="47"/>
      <c r="CD122" s="25"/>
      <c r="CE122" s="47"/>
      <c r="CF122" s="47"/>
      <c r="CG122" s="47"/>
      <c r="CH122" s="47"/>
      <c r="CI122" s="47"/>
      <c r="CJ122" s="47"/>
      <c r="CK122" s="55"/>
      <c r="CL122" s="55"/>
      <c r="CM122" s="55"/>
      <c r="CO122" s="25"/>
      <c r="CP122" s="25"/>
      <c r="CQ122" s="55"/>
      <c r="CR122" s="55"/>
      <c r="CS122" s="47"/>
      <c r="CT122" s="47"/>
      <c r="CU122" s="47"/>
      <c r="CV122" s="47"/>
      <c r="CW122" s="47"/>
      <c r="CX122" s="47"/>
      <c r="CY122" s="4"/>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row>
    <row r="123" spans="1:188" s="185" customFormat="1" ht="15" customHeight="1" x14ac:dyDescent="0.25">
      <c r="A123" s="123"/>
      <c r="B123" s="4"/>
      <c r="C123" s="65"/>
      <c r="D123" s="4"/>
      <c r="E123" s="4"/>
      <c r="F123" s="4"/>
      <c r="G123" s="4"/>
      <c r="H123" s="4"/>
      <c r="I123" s="234"/>
      <c r="J123" s="4"/>
      <c r="K123" s="4"/>
      <c r="L123" s="63"/>
      <c r="M123" s="4"/>
      <c r="N123" s="4"/>
      <c r="O123" s="4"/>
      <c r="P123" s="4"/>
      <c r="Q123" s="4"/>
      <c r="R123" s="4"/>
      <c r="S123" s="4"/>
      <c r="T123" s="4"/>
      <c r="U123" s="4"/>
      <c r="V123" s="4"/>
      <c r="W123" s="307"/>
      <c r="X123" s="4"/>
      <c r="Y123" s="64"/>
      <c r="Z123" s="4"/>
      <c r="AA123" s="4"/>
      <c r="AB123" s="4"/>
      <c r="AC123" s="64"/>
      <c r="AD123" s="4"/>
      <c r="AE123" s="4"/>
      <c r="AF123" s="4"/>
      <c r="AG123" s="4"/>
      <c r="AH123" s="4"/>
      <c r="AI123" s="4"/>
      <c r="AJ123" s="4"/>
      <c r="AK123" s="63"/>
      <c r="AL123" s="4"/>
      <c r="AM123" s="4"/>
      <c r="AN123" s="4"/>
      <c r="AO123" s="4"/>
      <c r="AP123" s="64"/>
      <c r="AQ123" s="4"/>
      <c r="AR123" s="4"/>
      <c r="AS123" s="63"/>
      <c r="AT123" s="64"/>
      <c r="AU123" s="4"/>
      <c r="AV123" s="4"/>
      <c r="AW123" s="4"/>
      <c r="AX123" s="65"/>
      <c r="AY123" s="65"/>
      <c r="AZ123" s="65"/>
      <c r="BA123" s="65"/>
      <c r="BB123" s="283"/>
      <c r="BC123" s="268"/>
      <c r="BD123" s="4"/>
      <c r="BE123" s="4"/>
      <c r="BF123" s="4"/>
      <c r="BH123" s="47"/>
      <c r="BI123" s="25"/>
      <c r="BJ123" s="25"/>
      <c r="BK123" s="25"/>
      <c r="BL123" s="25"/>
      <c r="BM123" s="25"/>
      <c r="BN123" s="25"/>
      <c r="BO123" s="25"/>
      <c r="BP123" s="25"/>
      <c r="BU123" s="47"/>
      <c r="BV123" s="47"/>
      <c r="BW123" s="47"/>
      <c r="BX123" s="47"/>
      <c r="BY123" s="47"/>
      <c r="BZ123" s="47"/>
      <c r="CA123" s="47"/>
      <c r="CB123" s="47"/>
      <c r="CC123" s="47"/>
      <c r="CD123" s="25"/>
      <c r="CE123" s="47"/>
      <c r="CF123" s="47"/>
      <c r="CG123" s="47"/>
      <c r="CH123" s="47"/>
      <c r="CI123" s="47"/>
      <c r="CJ123" s="47"/>
      <c r="CK123" s="55"/>
      <c r="CL123" s="55"/>
      <c r="CM123" s="55"/>
      <c r="CO123" s="25"/>
      <c r="CP123" s="25"/>
      <c r="CQ123" s="55"/>
      <c r="CR123" s="55"/>
      <c r="CS123" s="47"/>
      <c r="CT123" s="47"/>
      <c r="CU123" s="47"/>
      <c r="CV123" s="47"/>
      <c r="CW123" s="47"/>
      <c r="CX123" s="47"/>
      <c r="CY123" s="4"/>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row>
    <row r="124" spans="1:188" s="185" customFormat="1" ht="15" customHeight="1" x14ac:dyDescent="0.25">
      <c r="A124" s="123"/>
      <c r="B124" s="4"/>
      <c r="C124" s="65"/>
      <c r="D124" s="4"/>
      <c r="E124" s="4"/>
      <c r="F124" s="4"/>
      <c r="G124" s="4"/>
      <c r="H124" s="4"/>
      <c r="I124" s="234"/>
      <c r="J124" s="4"/>
      <c r="K124" s="4"/>
      <c r="L124" s="63"/>
      <c r="M124" s="4"/>
      <c r="N124" s="4"/>
      <c r="O124" s="4"/>
      <c r="P124" s="4"/>
      <c r="Q124" s="4"/>
      <c r="R124" s="4"/>
      <c r="S124" s="4"/>
      <c r="T124" s="4"/>
      <c r="U124" s="4"/>
      <c r="V124" s="4"/>
      <c r="W124" s="307"/>
      <c r="X124" s="4"/>
      <c r="Y124" s="64"/>
      <c r="Z124" s="4"/>
      <c r="AA124" s="4"/>
      <c r="AB124" s="4"/>
      <c r="AC124" s="64"/>
      <c r="AD124" s="4"/>
      <c r="AE124" s="4"/>
      <c r="AF124" s="4"/>
      <c r="AG124" s="4"/>
      <c r="AH124" s="4"/>
      <c r="AI124" s="4"/>
      <c r="AJ124" s="4"/>
      <c r="AK124" s="63"/>
      <c r="AL124" s="4"/>
      <c r="AM124" s="4"/>
      <c r="AN124" s="4"/>
      <c r="AO124" s="4"/>
      <c r="AP124" s="64"/>
      <c r="AQ124" s="4"/>
      <c r="AR124" s="4"/>
      <c r="AS124" s="63"/>
      <c r="AT124" s="64"/>
      <c r="AU124" s="4"/>
      <c r="AV124" s="4"/>
      <c r="AW124" s="4"/>
      <c r="AX124" s="65"/>
      <c r="AY124" s="65"/>
      <c r="AZ124" s="65"/>
      <c r="BA124" s="65"/>
      <c r="BB124" s="283"/>
      <c r="BC124" s="268"/>
      <c r="BD124" s="4"/>
      <c r="BE124" s="4"/>
      <c r="BF124" s="4"/>
      <c r="BH124" s="47"/>
      <c r="BI124" s="25"/>
      <c r="BJ124" s="25"/>
      <c r="BK124" s="25"/>
      <c r="BL124" s="25"/>
      <c r="BM124" s="25"/>
      <c r="BN124" s="25"/>
      <c r="BO124" s="25"/>
      <c r="BP124" s="25"/>
      <c r="BU124" s="47"/>
      <c r="BV124" s="47"/>
      <c r="BW124" s="47"/>
      <c r="BX124" s="47"/>
      <c r="BY124" s="47"/>
      <c r="BZ124" s="47"/>
      <c r="CA124" s="47"/>
      <c r="CB124" s="47"/>
      <c r="CD124" s="25"/>
      <c r="CE124" s="47"/>
      <c r="CF124" s="47"/>
      <c r="CG124" s="47"/>
      <c r="CH124" s="47"/>
      <c r="CI124" s="47"/>
      <c r="CJ124" s="47"/>
      <c r="CK124" s="55"/>
      <c r="CL124" s="55"/>
      <c r="CM124" s="55"/>
      <c r="CO124" s="25"/>
      <c r="CP124" s="25"/>
      <c r="CQ124" s="55"/>
      <c r="CR124" s="55"/>
      <c r="CS124" s="47"/>
      <c r="CT124" s="47"/>
      <c r="CU124" s="47"/>
      <c r="CV124" s="47"/>
      <c r="CW124" s="47"/>
      <c r="CX124" s="47"/>
      <c r="CY124" s="4"/>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row>
    <row r="125" spans="1:188" s="185" customFormat="1" ht="15" customHeight="1" x14ac:dyDescent="0.25">
      <c r="A125" s="123"/>
      <c r="B125" s="4"/>
      <c r="C125" s="65"/>
      <c r="D125" s="4"/>
      <c r="E125" s="4"/>
      <c r="F125" s="4"/>
      <c r="G125" s="4"/>
      <c r="H125" s="4"/>
      <c r="I125" s="234"/>
      <c r="J125" s="4"/>
      <c r="K125" s="4"/>
      <c r="L125" s="63"/>
      <c r="M125" s="4"/>
      <c r="N125" s="4"/>
      <c r="O125" s="4"/>
      <c r="P125" s="4"/>
      <c r="Q125" s="4"/>
      <c r="R125" s="4"/>
      <c r="S125" s="4"/>
      <c r="T125" s="4"/>
      <c r="U125" s="4"/>
      <c r="V125" s="4"/>
      <c r="W125" s="307"/>
      <c r="X125" s="4"/>
      <c r="Y125" s="64"/>
      <c r="Z125" s="4"/>
      <c r="AA125" s="4"/>
      <c r="AB125" s="4"/>
      <c r="AC125" s="64"/>
      <c r="AD125" s="4"/>
      <c r="AE125" s="4"/>
      <c r="AF125" s="4"/>
      <c r="AG125" s="4"/>
      <c r="AH125" s="4"/>
      <c r="AI125" s="4"/>
      <c r="AJ125" s="4"/>
      <c r="AK125" s="63"/>
      <c r="AL125" s="4"/>
      <c r="AM125" s="4"/>
      <c r="AN125" s="4"/>
      <c r="AO125" s="4"/>
      <c r="AP125" s="64"/>
      <c r="AQ125" s="4"/>
      <c r="AR125" s="4"/>
      <c r="AS125" s="63"/>
      <c r="AT125" s="64"/>
      <c r="AU125" s="4"/>
      <c r="AV125" s="4"/>
      <c r="AW125" s="4"/>
      <c r="AX125" s="65"/>
      <c r="AY125" s="65"/>
      <c r="AZ125" s="65"/>
      <c r="BA125" s="65"/>
      <c r="BB125" s="283"/>
      <c r="BC125" s="268"/>
      <c r="BD125" s="4"/>
      <c r="BE125" s="4"/>
      <c r="BF125" s="4"/>
      <c r="BH125" s="47"/>
      <c r="BI125" s="25"/>
      <c r="BJ125" s="25"/>
      <c r="BK125" s="25"/>
      <c r="BL125" s="25"/>
      <c r="BM125" s="25"/>
      <c r="BN125" s="25"/>
      <c r="BO125" s="25"/>
      <c r="BP125" s="25"/>
      <c r="BU125" s="47"/>
      <c r="BV125" s="47"/>
      <c r="BW125" s="47"/>
      <c r="BX125" s="47"/>
      <c r="BY125" s="47"/>
      <c r="BZ125" s="47"/>
      <c r="CA125" s="47"/>
      <c r="CB125" s="47"/>
      <c r="CD125" s="25"/>
      <c r="CE125" s="47"/>
      <c r="CF125" s="47"/>
      <c r="CG125" s="47"/>
      <c r="CH125" s="47"/>
      <c r="CI125" s="47"/>
      <c r="CJ125" s="47"/>
      <c r="CK125" s="55"/>
      <c r="CL125" s="55"/>
      <c r="CM125" s="55"/>
      <c r="CO125" s="25"/>
      <c r="CP125"/>
      <c r="CQ125" s="55"/>
      <c r="CR125" s="55"/>
      <c r="CS125" s="47"/>
      <c r="CT125" s="47"/>
      <c r="CU125" s="47"/>
      <c r="CV125" s="47"/>
      <c r="CW125" s="47"/>
      <c r="CX125" s="47"/>
      <c r="CY125" s="4"/>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row>
    <row r="126" spans="1:188" s="185" customFormat="1" ht="15" customHeight="1" x14ac:dyDescent="0.25">
      <c r="A126" s="123"/>
      <c r="B126" s="4"/>
      <c r="C126" s="65"/>
      <c r="D126" s="4"/>
      <c r="E126" s="4"/>
      <c r="F126" s="4"/>
      <c r="G126" s="4"/>
      <c r="H126" s="4"/>
      <c r="I126" s="234"/>
      <c r="J126" s="4"/>
      <c r="K126" s="4"/>
      <c r="L126" s="63"/>
      <c r="M126" s="4"/>
      <c r="N126" s="4"/>
      <c r="O126" s="4"/>
      <c r="P126" s="4"/>
      <c r="Q126" s="4"/>
      <c r="R126" s="4"/>
      <c r="S126" s="4"/>
      <c r="T126" s="4"/>
      <c r="U126" s="4"/>
      <c r="V126" s="4"/>
      <c r="W126" s="307"/>
      <c r="X126" s="4"/>
      <c r="Y126" s="64"/>
      <c r="Z126" s="4"/>
      <c r="AA126" s="4"/>
      <c r="AB126" s="4"/>
      <c r="AC126" s="64"/>
      <c r="AD126" s="4"/>
      <c r="AE126" s="4"/>
      <c r="AF126" s="4"/>
      <c r="AG126" s="4"/>
      <c r="AH126" s="4"/>
      <c r="AI126" s="4"/>
      <c r="AJ126" s="4"/>
      <c r="AK126" s="63"/>
      <c r="AL126" s="4"/>
      <c r="AM126" s="4"/>
      <c r="AN126" s="4"/>
      <c r="AO126" s="4"/>
      <c r="AP126" s="64"/>
      <c r="AQ126" s="4"/>
      <c r="AR126" s="4"/>
      <c r="AS126" s="63"/>
      <c r="AT126" s="64"/>
      <c r="AU126" s="4"/>
      <c r="AV126" s="4"/>
      <c r="AW126" s="4"/>
      <c r="AX126" s="65"/>
      <c r="AY126" s="65"/>
      <c r="AZ126" s="65"/>
      <c r="BA126" s="65"/>
      <c r="BB126" s="283"/>
      <c r="BC126" s="268"/>
      <c r="BD126" s="4"/>
      <c r="BE126" s="4"/>
      <c r="BF126" s="4"/>
      <c r="BH126" s="47"/>
      <c r="BI126" s="25"/>
      <c r="BJ126" s="25"/>
      <c r="BK126" s="25"/>
      <c r="BL126" s="25"/>
      <c r="BM126" s="25"/>
      <c r="BN126" s="25"/>
      <c r="BO126" s="25"/>
      <c r="BP126" s="25"/>
      <c r="BU126" s="47"/>
      <c r="BV126" s="47"/>
      <c r="BW126" s="47"/>
      <c r="BX126" s="47"/>
      <c r="BY126" s="47"/>
      <c r="BZ126" s="47"/>
      <c r="CA126" s="47"/>
      <c r="CB126" s="47"/>
      <c r="CD126" s="25"/>
      <c r="CE126" s="47"/>
      <c r="CF126" s="47"/>
      <c r="CG126" s="47"/>
      <c r="CH126" s="47"/>
      <c r="CI126" s="47"/>
      <c r="CJ126" s="47"/>
      <c r="CK126" s="55"/>
      <c r="CL126" s="55"/>
      <c r="CM126" s="55"/>
      <c r="CN126" s="55"/>
      <c r="CO126" s="25"/>
      <c r="CP126"/>
      <c r="CQ126" s="55"/>
      <c r="CR126" s="55"/>
      <c r="CS126" s="47"/>
      <c r="CT126" s="47"/>
      <c r="CU126" s="47"/>
      <c r="CV126" s="47"/>
      <c r="CW126" s="47"/>
      <c r="CX126" s="47"/>
      <c r="CY126" s="4"/>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row>
    <row r="127" spans="1:188" s="185" customFormat="1" ht="15" customHeight="1" x14ac:dyDescent="0.25">
      <c r="A127" s="123"/>
      <c r="B127" s="4"/>
      <c r="C127" s="65"/>
      <c r="D127" s="4"/>
      <c r="E127" s="4"/>
      <c r="F127" s="4"/>
      <c r="G127" s="4"/>
      <c r="H127" s="4"/>
      <c r="I127" s="234"/>
      <c r="J127" s="4"/>
      <c r="K127" s="4"/>
      <c r="L127" s="63"/>
      <c r="M127" s="4"/>
      <c r="N127" s="4"/>
      <c r="O127" s="4"/>
      <c r="P127" s="4"/>
      <c r="Q127" s="4"/>
      <c r="R127" s="4"/>
      <c r="S127" s="4"/>
      <c r="T127" s="4"/>
      <c r="U127" s="4"/>
      <c r="V127" s="4"/>
      <c r="W127" s="307"/>
      <c r="X127" s="4"/>
      <c r="Y127" s="64"/>
      <c r="Z127" s="4"/>
      <c r="AA127" s="4"/>
      <c r="AB127" s="4"/>
      <c r="AC127" s="64"/>
      <c r="AD127" s="4"/>
      <c r="AE127" s="4"/>
      <c r="AF127" s="4"/>
      <c r="AG127" s="4"/>
      <c r="AH127" s="4"/>
      <c r="AI127" s="4"/>
      <c r="AJ127" s="4"/>
      <c r="AK127" s="63"/>
      <c r="AL127" s="4"/>
      <c r="AM127" s="4"/>
      <c r="AN127" s="4"/>
      <c r="AO127" s="4"/>
      <c r="AP127" s="64"/>
      <c r="AQ127" s="4"/>
      <c r="AR127" s="4"/>
      <c r="AS127" s="63"/>
      <c r="AT127" s="64"/>
      <c r="AU127" s="4"/>
      <c r="AV127" s="4"/>
      <c r="AW127" s="4"/>
      <c r="AX127" s="65"/>
      <c r="AY127" s="65"/>
      <c r="AZ127" s="65"/>
      <c r="BA127" s="65"/>
      <c r="BB127" s="283"/>
      <c r="BC127" s="268"/>
      <c r="BD127" s="4"/>
      <c r="BE127" s="4"/>
      <c r="BF127" s="4"/>
      <c r="BH127" s="47"/>
      <c r="BI127" s="25"/>
      <c r="BJ127" s="25"/>
      <c r="BK127" s="25"/>
      <c r="BL127" s="25"/>
      <c r="BM127" s="25"/>
      <c r="BN127" s="25"/>
      <c r="BO127" s="25"/>
      <c r="BP127" s="25"/>
      <c r="BU127" s="47"/>
      <c r="BV127" s="47"/>
      <c r="BW127" s="47"/>
      <c r="BX127" s="47"/>
      <c r="BY127" s="47"/>
      <c r="BZ127" s="47"/>
      <c r="CA127" s="47"/>
      <c r="CB127" s="47"/>
      <c r="CD127" s="25"/>
      <c r="CE127" s="47"/>
      <c r="CF127" s="47"/>
      <c r="CG127" s="47"/>
      <c r="CH127" s="47"/>
      <c r="CI127" s="47"/>
      <c r="CJ127" s="47"/>
      <c r="CK127" s="55"/>
      <c r="CL127" s="55"/>
      <c r="CM127" s="55"/>
      <c r="CN127" s="55"/>
      <c r="CO127" s="25"/>
      <c r="CP127"/>
      <c r="CQ127" s="55"/>
      <c r="CR127" s="55"/>
      <c r="CS127" s="47"/>
      <c r="CT127" s="47"/>
      <c r="CU127" s="47"/>
      <c r="CV127" s="47"/>
      <c r="CW127" s="47"/>
      <c r="CX127" s="47"/>
      <c r="CY127" s="4"/>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row>
    <row r="128" spans="1:188" s="185" customFormat="1" ht="15" customHeight="1" x14ac:dyDescent="0.25">
      <c r="A128" s="123"/>
      <c r="B128" s="4"/>
      <c r="C128" s="65"/>
      <c r="D128" s="4"/>
      <c r="E128" s="4"/>
      <c r="F128" s="4"/>
      <c r="G128" s="4"/>
      <c r="H128" s="4"/>
      <c r="I128" s="234"/>
      <c r="J128" s="4"/>
      <c r="K128" s="4"/>
      <c r="L128" s="63"/>
      <c r="M128" s="4"/>
      <c r="N128" s="4"/>
      <c r="O128" s="4"/>
      <c r="P128" s="4"/>
      <c r="Q128" s="4"/>
      <c r="R128" s="4"/>
      <c r="S128" s="4"/>
      <c r="T128" s="4"/>
      <c r="U128" s="4"/>
      <c r="V128" s="4"/>
      <c r="W128" s="307"/>
      <c r="X128" s="4"/>
      <c r="Y128" s="64"/>
      <c r="Z128" s="4"/>
      <c r="AA128" s="4"/>
      <c r="AB128" s="4"/>
      <c r="AC128" s="64"/>
      <c r="AD128" s="4"/>
      <c r="AE128" s="4"/>
      <c r="AF128" s="4"/>
      <c r="AG128" s="4"/>
      <c r="AH128" s="4"/>
      <c r="AI128" s="4"/>
      <c r="AJ128" s="4"/>
      <c r="AK128" s="63"/>
      <c r="AL128" s="4"/>
      <c r="AM128" s="4"/>
      <c r="AN128" s="4"/>
      <c r="AO128" s="4"/>
      <c r="AP128" s="64"/>
      <c r="AQ128" s="4"/>
      <c r="AR128" s="4"/>
      <c r="AS128" s="63"/>
      <c r="AT128" s="64"/>
      <c r="AU128" s="4"/>
      <c r="AV128" s="4"/>
      <c r="AW128" s="4"/>
      <c r="AX128" s="65"/>
      <c r="AY128" s="65"/>
      <c r="AZ128" s="65"/>
      <c r="BA128" s="65"/>
      <c r="BB128" s="283"/>
      <c r="BC128" s="268"/>
      <c r="BD128" s="4"/>
      <c r="BE128" s="4"/>
      <c r="BF128" s="4"/>
      <c r="BH128" s="47"/>
      <c r="BI128" s="25"/>
      <c r="BJ128" s="25"/>
      <c r="BK128" s="25"/>
      <c r="BL128" s="25"/>
      <c r="BM128" s="25"/>
      <c r="BN128" s="25"/>
      <c r="BO128" s="25"/>
      <c r="BP128" s="25"/>
      <c r="BQ128" s="25"/>
      <c r="BR128" s="25"/>
      <c r="BS128" s="25"/>
      <c r="BT128" s="25"/>
      <c r="BU128" s="47"/>
      <c r="BV128" s="47"/>
      <c r="BW128" s="47"/>
      <c r="BX128" s="47"/>
      <c r="BY128" s="47"/>
      <c r="BZ128" s="47"/>
      <c r="CA128" s="47"/>
      <c r="CB128" s="47"/>
      <c r="CD128"/>
      <c r="CE128" s="47"/>
      <c r="CF128" s="47"/>
      <c r="CG128" s="47"/>
      <c r="CH128" s="47"/>
      <c r="CI128" s="47"/>
      <c r="CJ128" s="47"/>
      <c r="CK128" s="55"/>
      <c r="CL128" s="55"/>
      <c r="CM128" s="55"/>
      <c r="CN128" s="55"/>
      <c r="CO128"/>
      <c r="CP128" s="55"/>
      <c r="CQ128" s="55"/>
      <c r="CR128" s="55"/>
      <c r="CS128" s="47"/>
      <c r="CT128" s="47"/>
      <c r="CU128" s="47"/>
      <c r="CV128" s="47"/>
      <c r="CW128" s="47"/>
      <c r="CX128" s="47"/>
      <c r="CY128" s="4"/>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row>
    <row r="129" spans="1:196" s="185" customFormat="1" ht="15" customHeight="1" x14ac:dyDescent="0.25">
      <c r="A129" s="123"/>
      <c r="B129" s="4"/>
      <c r="C129" s="65"/>
      <c r="D129" s="4"/>
      <c r="E129" s="4"/>
      <c r="F129" s="4"/>
      <c r="G129" s="4"/>
      <c r="H129" s="4"/>
      <c r="I129" s="234"/>
      <c r="J129" s="4"/>
      <c r="K129" s="4"/>
      <c r="L129" s="63"/>
      <c r="M129" s="4"/>
      <c r="N129" s="4"/>
      <c r="O129" s="4"/>
      <c r="P129" s="4"/>
      <c r="Q129" s="4"/>
      <c r="R129" s="4"/>
      <c r="S129" s="4"/>
      <c r="T129" s="4"/>
      <c r="U129" s="4"/>
      <c r="V129" s="4"/>
      <c r="W129" s="307"/>
      <c r="X129" s="4"/>
      <c r="Y129" s="64"/>
      <c r="Z129" s="4"/>
      <c r="AA129" s="4"/>
      <c r="AB129" s="4"/>
      <c r="AC129" s="64"/>
      <c r="AD129" s="4"/>
      <c r="AE129" s="4"/>
      <c r="AF129" s="4"/>
      <c r="AG129" s="4"/>
      <c r="AH129" s="4"/>
      <c r="AI129" s="4"/>
      <c r="AJ129" s="4"/>
      <c r="AK129" s="63"/>
      <c r="AL129" s="4"/>
      <c r="AM129" s="4"/>
      <c r="AN129" s="4"/>
      <c r="AO129" s="4"/>
      <c r="AP129" s="64"/>
      <c r="AQ129" s="4"/>
      <c r="AR129" s="4"/>
      <c r="AS129" s="63"/>
      <c r="AT129" s="64"/>
      <c r="AU129" s="4"/>
      <c r="AV129" s="4"/>
      <c r="AW129" s="4"/>
      <c r="AX129" s="65"/>
      <c r="AY129" s="65"/>
      <c r="AZ129" s="65"/>
      <c r="BA129" s="65"/>
      <c r="BB129" s="283"/>
      <c r="BC129" s="268"/>
      <c r="BD129" s="4"/>
      <c r="BE129" s="4"/>
      <c r="BF129" s="4"/>
      <c r="BH129" s="47"/>
      <c r="BI129" s="25"/>
      <c r="BJ129" s="25"/>
      <c r="BK129" s="25"/>
      <c r="BL129" s="25"/>
      <c r="BM129" s="25"/>
      <c r="BN129" s="25"/>
      <c r="BO129" s="25"/>
      <c r="BP129" s="25"/>
      <c r="BQ129" s="25"/>
      <c r="BR129" s="25"/>
      <c r="BS129" s="25"/>
      <c r="BT129" s="25"/>
      <c r="BU129" s="47"/>
      <c r="BV129" s="47"/>
      <c r="BW129" s="47"/>
      <c r="BX129" s="47"/>
      <c r="BY129" s="47"/>
      <c r="BZ129" s="47"/>
      <c r="CA129" s="47"/>
      <c r="CB129" s="47"/>
      <c r="CC129" s="47"/>
      <c r="CD129"/>
      <c r="CE129" s="47"/>
      <c r="CF129" s="47"/>
      <c r="CG129" s="47"/>
      <c r="CH129" s="47"/>
      <c r="CI129" s="47"/>
      <c r="CJ129" s="47"/>
      <c r="CK129" s="55"/>
      <c r="CL129" s="55"/>
      <c r="CM129" s="55"/>
      <c r="CN129" s="55"/>
      <c r="CO129"/>
      <c r="CP129" s="55"/>
      <c r="CQ129" s="55"/>
      <c r="CR129" s="55"/>
      <c r="CS129" s="47"/>
      <c r="CT129" s="47"/>
      <c r="CU129" s="47"/>
      <c r="CV129" s="47"/>
      <c r="CW129" s="47"/>
      <c r="CX129" s="47"/>
      <c r="CY129" s="4"/>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row>
    <row r="130" spans="1:196" s="185" customFormat="1" ht="15" customHeight="1" x14ac:dyDescent="0.25">
      <c r="A130" s="123"/>
      <c r="B130" s="4"/>
      <c r="C130" s="65"/>
      <c r="D130" s="4"/>
      <c r="E130" s="4"/>
      <c r="F130" s="4"/>
      <c r="G130" s="4"/>
      <c r="H130" s="4"/>
      <c r="I130" s="234"/>
      <c r="J130" s="4"/>
      <c r="K130" s="4"/>
      <c r="L130" s="63"/>
      <c r="M130" s="4"/>
      <c r="N130" s="4"/>
      <c r="O130" s="4"/>
      <c r="P130" s="4"/>
      <c r="Q130" s="4"/>
      <c r="R130" s="4"/>
      <c r="S130" s="4"/>
      <c r="T130" s="4"/>
      <c r="U130" s="4"/>
      <c r="V130" s="4"/>
      <c r="W130" s="307"/>
      <c r="X130" s="4"/>
      <c r="Y130" s="64"/>
      <c r="Z130" s="4"/>
      <c r="AA130" s="4"/>
      <c r="AB130" s="4"/>
      <c r="AC130" s="64"/>
      <c r="AD130" s="4"/>
      <c r="AE130" s="4"/>
      <c r="AF130" s="4"/>
      <c r="AG130" s="4"/>
      <c r="AH130" s="4"/>
      <c r="AI130" s="4"/>
      <c r="AJ130" s="4"/>
      <c r="AK130" s="63"/>
      <c r="AL130" s="4"/>
      <c r="AM130" s="4"/>
      <c r="AN130" s="4"/>
      <c r="AO130" s="4"/>
      <c r="AP130" s="64"/>
      <c r="AQ130" s="4"/>
      <c r="AR130" s="4"/>
      <c r="AS130" s="63"/>
      <c r="AT130" s="64"/>
      <c r="AU130" s="4"/>
      <c r="AV130" s="4"/>
      <c r="AW130" s="4"/>
      <c r="AX130" s="65"/>
      <c r="AY130" s="65"/>
      <c r="AZ130" s="65"/>
      <c r="BA130" s="65"/>
      <c r="BB130" s="283"/>
      <c r="BC130" s="268"/>
      <c r="BD130" s="4"/>
      <c r="BE130" s="4"/>
      <c r="BF130" s="4"/>
      <c r="BH130" s="47"/>
      <c r="BI130" s="25"/>
      <c r="BJ130" s="25"/>
      <c r="BK130" s="25"/>
      <c r="BL130" s="25"/>
      <c r="BM130" s="25"/>
      <c r="BN130" s="25"/>
      <c r="BO130" s="25"/>
      <c r="BP130" s="25"/>
      <c r="BQ130" s="25"/>
      <c r="BR130" s="25"/>
      <c r="BS130" s="25"/>
      <c r="BT130" s="25"/>
      <c r="BU130" s="47"/>
      <c r="BV130" s="47"/>
      <c r="BW130" s="47"/>
      <c r="BX130" s="47"/>
      <c r="BY130" s="47"/>
      <c r="BZ130" s="47"/>
      <c r="CA130" s="47"/>
      <c r="CB130" s="47"/>
      <c r="CC130" s="47"/>
      <c r="CD130"/>
      <c r="CE130" s="47"/>
      <c r="CF130" s="47"/>
      <c r="CG130" s="47"/>
      <c r="CH130" s="47"/>
      <c r="CI130" s="47"/>
      <c r="CJ130" s="47"/>
      <c r="CK130" s="55"/>
      <c r="CL130" s="55"/>
      <c r="CM130" s="55"/>
      <c r="CN130" s="55"/>
      <c r="CO130"/>
      <c r="CP130" s="55"/>
      <c r="CQ130" s="55"/>
      <c r="CR130" s="55"/>
      <c r="CS130" s="47"/>
      <c r="CT130" s="47"/>
      <c r="CU130" s="47"/>
      <c r="CV130" s="47"/>
      <c r="CW130" s="47"/>
      <c r="CX130" s="47"/>
      <c r="CY130" s="4"/>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row>
    <row r="131" spans="1:196" s="185" customFormat="1" ht="15" customHeight="1" x14ac:dyDescent="0.25">
      <c r="A131" s="123"/>
      <c r="B131" s="4"/>
      <c r="C131" s="65"/>
      <c r="D131" s="4"/>
      <c r="E131" s="4"/>
      <c r="F131" s="4"/>
      <c r="G131" s="4"/>
      <c r="H131" s="4"/>
      <c r="I131" s="234"/>
      <c r="J131" s="4"/>
      <c r="K131" s="4"/>
      <c r="L131" s="63"/>
      <c r="M131" s="4"/>
      <c r="N131" s="4"/>
      <c r="O131" s="4"/>
      <c r="P131" s="4"/>
      <c r="Q131" s="4"/>
      <c r="R131" s="4"/>
      <c r="S131" s="4"/>
      <c r="T131" s="4"/>
      <c r="U131" s="4"/>
      <c r="V131" s="4"/>
      <c r="W131" s="307"/>
      <c r="X131" s="4"/>
      <c r="Y131" s="64"/>
      <c r="Z131" s="4"/>
      <c r="AA131" s="4"/>
      <c r="AB131" s="4"/>
      <c r="AC131" s="64"/>
      <c r="AD131" s="4"/>
      <c r="AE131" s="4"/>
      <c r="AF131" s="4"/>
      <c r="AG131" s="4"/>
      <c r="AH131" s="4"/>
      <c r="AI131" s="4"/>
      <c r="AJ131" s="4"/>
      <c r="AK131" s="63"/>
      <c r="AL131" s="4"/>
      <c r="AM131" s="4"/>
      <c r="AN131" s="4"/>
      <c r="AO131" s="4"/>
      <c r="AP131" s="64"/>
      <c r="AQ131" s="4"/>
      <c r="AR131" s="4"/>
      <c r="AS131" s="63"/>
      <c r="AT131" s="64"/>
      <c r="AU131" s="4"/>
      <c r="AV131" s="4"/>
      <c r="AW131" s="4"/>
      <c r="AX131" s="65"/>
      <c r="AY131" s="65"/>
      <c r="AZ131" s="65"/>
      <c r="BA131" s="65"/>
      <c r="BB131" s="283"/>
      <c r="BC131" s="268"/>
      <c r="BD131" s="4"/>
      <c r="BE131" s="4"/>
      <c r="BF131" s="4"/>
      <c r="BH131" s="47"/>
      <c r="BI131" s="25"/>
      <c r="BJ131" s="25"/>
      <c r="BK131" s="25"/>
      <c r="BL131" s="25"/>
      <c r="BM131" s="25"/>
      <c r="BN131" s="25"/>
      <c r="BO131" s="25"/>
      <c r="BP131" s="25"/>
      <c r="BQ131" s="25"/>
      <c r="BR131" s="25"/>
      <c r="BS131" s="25"/>
      <c r="BT131" s="25"/>
      <c r="BU131" s="47"/>
      <c r="BV131" s="47"/>
      <c r="BW131" s="47"/>
      <c r="BX131" s="47"/>
      <c r="BY131" s="47"/>
      <c r="BZ131" s="47"/>
      <c r="CA131" s="47"/>
      <c r="CB131" s="47"/>
      <c r="CC131" s="47"/>
      <c r="CD131" s="47"/>
      <c r="CE131" s="47"/>
      <c r="CF131" s="47"/>
      <c r="CG131" s="47"/>
      <c r="CH131" s="47"/>
      <c r="CI131" s="47"/>
      <c r="CJ131" s="47"/>
      <c r="CK131" s="55"/>
      <c r="CL131" s="55"/>
      <c r="CM131" s="55"/>
      <c r="CN131" s="55"/>
      <c r="CO131" s="55"/>
      <c r="CP131" s="55"/>
      <c r="CQ131" s="55"/>
      <c r="CR131" s="55"/>
      <c r="CS131" s="47"/>
      <c r="CT131" s="47"/>
      <c r="CU131" s="47"/>
      <c r="CV131" s="47"/>
      <c r="CW131" s="47"/>
      <c r="CX131" s="47"/>
      <c r="CY131" s="4"/>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row>
    <row r="132" spans="1:196" s="185" customFormat="1" ht="15" customHeight="1" x14ac:dyDescent="0.25">
      <c r="A132" s="123"/>
      <c r="B132" s="4"/>
      <c r="C132" s="65"/>
      <c r="D132" s="4"/>
      <c r="E132" s="4"/>
      <c r="F132" s="4"/>
      <c r="G132" s="4"/>
      <c r="H132" s="4"/>
      <c r="I132" s="234"/>
      <c r="J132" s="4"/>
      <c r="K132" s="4"/>
      <c r="L132" s="63"/>
      <c r="M132" s="4"/>
      <c r="N132" s="4"/>
      <c r="O132" s="4"/>
      <c r="P132" s="4"/>
      <c r="Q132" s="4"/>
      <c r="R132" s="4"/>
      <c r="S132" s="4"/>
      <c r="T132" s="4"/>
      <c r="U132" s="4"/>
      <c r="V132" s="4"/>
      <c r="W132" s="307"/>
      <c r="X132" s="4"/>
      <c r="Y132" s="64"/>
      <c r="Z132" s="4"/>
      <c r="AA132" s="4"/>
      <c r="AB132" s="4"/>
      <c r="AC132" s="64"/>
      <c r="AD132" s="4"/>
      <c r="AE132" s="4"/>
      <c r="AF132" s="4"/>
      <c r="AG132" s="4"/>
      <c r="AH132" s="4"/>
      <c r="AI132" s="4"/>
      <c r="AJ132" s="4"/>
      <c r="AK132" s="63"/>
      <c r="AL132" s="4"/>
      <c r="AM132" s="4"/>
      <c r="AN132" s="4"/>
      <c r="AO132" s="4"/>
      <c r="AP132" s="64"/>
      <c r="AQ132" s="4"/>
      <c r="AR132" s="4"/>
      <c r="AS132" s="63"/>
      <c r="AT132" s="64"/>
      <c r="AU132" s="4"/>
      <c r="AV132" s="4"/>
      <c r="AW132" s="4"/>
      <c r="AX132" s="65"/>
      <c r="AY132" s="65"/>
      <c r="AZ132" s="65"/>
      <c r="BA132" s="65"/>
      <c r="BB132" s="283"/>
      <c r="BC132" s="268"/>
      <c r="BD132" s="4"/>
      <c r="BE132" s="4"/>
      <c r="BF132" s="4"/>
      <c r="BH132" s="47"/>
      <c r="BI132" s="25"/>
      <c r="BJ132" s="25"/>
      <c r="BK132" s="25"/>
      <c r="BL132" s="25"/>
      <c r="BM132" s="25"/>
      <c r="BN132" s="25"/>
      <c r="BO132" s="25"/>
      <c r="BP132" s="25"/>
      <c r="BQ132" s="25"/>
      <c r="BR132" s="25"/>
      <c r="BS132" s="25"/>
      <c r="BT132" s="25"/>
      <c r="BU132" s="47"/>
      <c r="BV132" s="47"/>
      <c r="BW132" s="47"/>
      <c r="BX132" s="47"/>
      <c r="BY132" s="47"/>
      <c r="BZ132" s="47"/>
      <c r="CA132" s="47"/>
      <c r="CB132" s="47"/>
      <c r="CC132" s="47"/>
      <c r="CD132" s="47"/>
      <c r="CF132" s="47"/>
      <c r="CG132" s="47"/>
      <c r="CH132" s="47"/>
      <c r="CI132" s="47"/>
      <c r="CJ132" s="47"/>
      <c r="CK132" s="55"/>
      <c r="CL132" s="55"/>
      <c r="CM132" s="55"/>
      <c r="CN132" s="55"/>
      <c r="CO132" s="55"/>
      <c r="CP132" s="55"/>
      <c r="CQ132" s="55"/>
      <c r="CR132" s="55"/>
      <c r="CS132" s="47"/>
      <c r="CT132" s="47"/>
      <c r="CU132" s="47"/>
      <c r="CV132" s="47"/>
      <c r="CW132" s="47"/>
      <c r="CX132" s="47"/>
      <c r="CY132" s="4"/>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row>
    <row r="133" spans="1:196" s="185" customFormat="1" ht="15" customHeight="1" x14ac:dyDescent="0.25">
      <c r="A133" s="123"/>
      <c r="B133" s="4"/>
      <c r="C133" s="65"/>
      <c r="D133" s="4"/>
      <c r="E133" s="4"/>
      <c r="F133" s="4"/>
      <c r="G133" s="4"/>
      <c r="H133" s="4"/>
      <c r="I133" s="234"/>
      <c r="J133" s="4"/>
      <c r="K133" s="4"/>
      <c r="L133" s="63"/>
      <c r="M133" s="4"/>
      <c r="N133" s="4"/>
      <c r="O133" s="4"/>
      <c r="P133" s="4"/>
      <c r="Q133" s="4"/>
      <c r="R133" s="4"/>
      <c r="S133" s="4"/>
      <c r="T133" s="4"/>
      <c r="U133" s="4"/>
      <c r="V133" s="4"/>
      <c r="W133" s="307"/>
      <c r="X133" s="4"/>
      <c r="Y133" s="64"/>
      <c r="Z133" s="4"/>
      <c r="AA133" s="4"/>
      <c r="AB133" s="4"/>
      <c r="AC133" s="64"/>
      <c r="AD133" s="4"/>
      <c r="AE133" s="4"/>
      <c r="AF133" s="4"/>
      <c r="AG133" s="4"/>
      <c r="AH133" s="4"/>
      <c r="AI133" s="4"/>
      <c r="AJ133" s="4"/>
      <c r="AK133" s="63"/>
      <c r="AL133" s="4"/>
      <c r="AM133" s="4"/>
      <c r="AN133" s="4"/>
      <c r="AO133" s="4"/>
      <c r="AP133" s="64"/>
      <c r="AQ133" s="4"/>
      <c r="AR133" s="4"/>
      <c r="AS133" s="63"/>
      <c r="AT133" s="64"/>
      <c r="AU133" s="4"/>
      <c r="AV133" s="4"/>
      <c r="AW133" s="4"/>
      <c r="AX133" s="65"/>
      <c r="AY133" s="65"/>
      <c r="AZ133" s="65"/>
      <c r="BA133" s="65"/>
      <c r="BB133" s="283"/>
      <c r="BC133" s="268"/>
      <c r="BD133" s="4"/>
      <c r="BE133" s="4"/>
      <c r="BF133" s="4"/>
      <c r="BH133" s="47"/>
      <c r="BI133" s="25"/>
      <c r="BJ133" s="25"/>
      <c r="BK133" s="25"/>
      <c r="BL133" s="25"/>
      <c r="BM133" s="25"/>
      <c r="BN133" s="25"/>
      <c r="BO133" s="25"/>
      <c r="BP133" s="25"/>
      <c r="BQ133" s="25"/>
      <c r="BR133" s="25"/>
      <c r="BS133" s="25"/>
      <c r="BT133" s="25"/>
      <c r="BU133" s="47"/>
      <c r="BV133" s="47"/>
      <c r="BW133" s="47"/>
      <c r="BX133" s="47"/>
      <c r="BY133" s="47"/>
      <c r="BZ133" s="47"/>
      <c r="CA133" s="47"/>
      <c r="CB133" s="47"/>
      <c r="CC133" s="47"/>
      <c r="CD133" s="47"/>
      <c r="CF133" s="47"/>
      <c r="CG133" s="47"/>
      <c r="CH133" s="47"/>
      <c r="CI133" s="47"/>
      <c r="CJ133" s="47"/>
      <c r="CK133" s="55"/>
      <c r="CL133" s="55"/>
      <c r="CM133" s="55"/>
      <c r="CN133" s="55"/>
      <c r="CO133" s="55"/>
      <c r="CP133" s="55"/>
      <c r="CQ133" s="55"/>
      <c r="CR133" s="55"/>
      <c r="CS133" s="47"/>
      <c r="CT133" s="47"/>
      <c r="CU133" s="47"/>
      <c r="CV133" s="47"/>
      <c r="CW133" s="47"/>
      <c r="CX133" s="47"/>
      <c r="CY133" s="4"/>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row>
    <row r="134" spans="1:196" s="185" customFormat="1" ht="15" customHeight="1" x14ac:dyDescent="0.25">
      <c r="A134" s="123"/>
      <c r="B134" s="4"/>
      <c r="C134" s="65"/>
      <c r="D134" s="4"/>
      <c r="E134" s="4"/>
      <c r="F134" s="4"/>
      <c r="G134" s="4"/>
      <c r="H134" s="4"/>
      <c r="I134" s="234"/>
      <c r="J134" s="4"/>
      <c r="K134" s="4"/>
      <c r="L134" s="63"/>
      <c r="M134" s="4"/>
      <c r="N134" s="4"/>
      <c r="O134" s="4"/>
      <c r="P134" s="4"/>
      <c r="Q134" s="4"/>
      <c r="R134" s="4"/>
      <c r="S134" s="4"/>
      <c r="T134" s="4"/>
      <c r="U134" s="4"/>
      <c r="V134" s="4"/>
      <c r="W134" s="307"/>
      <c r="X134" s="4"/>
      <c r="Y134" s="64"/>
      <c r="Z134" s="4"/>
      <c r="AA134" s="4"/>
      <c r="AB134" s="4"/>
      <c r="AC134" s="64"/>
      <c r="AD134" s="4"/>
      <c r="AE134" s="4"/>
      <c r="AF134" s="4"/>
      <c r="AG134" s="4"/>
      <c r="AH134" s="4"/>
      <c r="AI134" s="4"/>
      <c r="AJ134" s="4"/>
      <c r="AK134" s="63"/>
      <c r="AL134" s="4"/>
      <c r="AM134" s="4"/>
      <c r="AN134" s="4"/>
      <c r="AO134" s="4"/>
      <c r="AP134" s="64"/>
      <c r="AQ134" s="4"/>
      <c r="AR134" s="4"/>
      <c r="AS134" s="63"/>
      <c r="AT134" s="64"/>
      <c r="AU134" s="4"/>
      <c r="AV134" s="4"/>
      <c r="AW134" s="4"/>
      <c r="AX134" s="65"/>
      <c r="AY134" s="65"/>
      <c r="AZ134" s="65"/>
      <c r="BA134" s="65"/>
      <c r="BB134" s="283"/>
      <c r="BC134" s="268"/>
      <c r="BD134" s="4"/>
      <c r="BE134" s="4"/>
      <c r="BF134" s="4"/>
      <c r="BH134" s="47"/>
      <c r="BI134" s="25"/>
      <c r="BJ134" s="25"/>
      <c r="BK134" s="25"/>
      <c r="BL134" s="25"/>
      <c r="BM134" s="25"/>
      <c r="BN134" s="25"/>
      <c r="BO134" s="25"/>
      <c r="BP134" s="25"/>
      <c r="BQ134" s="25"/>
      <c r="BR134" s="25"/>
      <c r="BS134" s="25"/>
      <c r="BT134" s="25"/>
      <c r="BU134" s="47"/>
      <c r="BV134" s="47"/>
      <c r="BW134" s="47"/>
      <c r="BX134" s="47"/>
      <c r="BY134" s="47"/>
      <c r="BZ134" s="47"/>
      <c r="CA134" s="47"/>
      <c r="CB134" s="47"/>
      <c r="CC134" s="47"/>
      <c r="CD134" s="47"/>
      <c r="CF134" s="47"/>
      <c r="CG134" s="47"/>
      <c r="CH134" s="47"/>
      <c r="CI134" s="47"/>
      <c r="CJ134" s="47"/>
      <c r="CK134" s="55"/>
      <c r="CL134" s="55"/>
      <c r="CM134" s="55"/>
      <c r="CN134" s="55"/>
      <c r="CO134" s="55"/>
      <c r="CP134" s="55"/>
      <c r="CQ134" s="55"/>
      <c r="CR134" s="55"/>
      <c r="CS134" s="47"/>
      <c r="CT134" s="47"/>
      <c r="CU134" s="47"/>
      <c r="CV134" s="47"/>
      <c r="CW134" s="47"/>
      <c r="CX134" s="47"/>
      <c r="CY134" s="4"/>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row>
    <row r="135" spans="1:196" s="185" customFormat="1" ht="15" customHeight="1" x14ac:dyDescent="0.25">
      <c r="A135" s="123"/>
      <c r="B135" s="4"/>
      <c r="C135" s="65"/>
      <c r="D135" s="4"/>
      <c r="E135" s="4"/>
      <c r="F135" s="4"/>
      <c r="G135" s="4"/>
      <c r="H135" s="4"/>
      <c r="I135" s="234"/>
      <c r="J135" s="4"/>
      <c r="K135" s="4"/>
      <c r="L135" s="63"/>
      <c r="M135" s="4"/>
      <c r="N135" s="4"/>
      <c r="O135" s="4"/>
      <c r="P135" s="4"/>
      <c r="Q135" s="4"/>
      <c r="R135" s="4"/>
      <c r="S135" s="4"/>
      <c r="T135" s="4"/>
      <c r="U135" s="4"/>
      <c r="V135" s="4"/>
      <c r="W135" s="307"/>
      <c r="X135" s="4"/>
      <c r="Y135" s="64"/>
      <c r="Z135" s="4"/>
      <c r="AA135" s="4"/>
      <c r="AB135" s="4"/>
      <c r="AC135" s="64"/>
      <c r="AD135" s="4"/>
      <c r="AE135" s="4"/>
      <c r="AF135" s="4"/>
      <c r="AG135" s="4"/>
      <c r="AH135" s="4"/>
      <c r="AI135" s="4"/>
      <c r="AJ135" s="4"/>
      <c r="AK135" s="63"/>
      <c r="AL135" s="4"/>
      <c r="AM135" s="4"/>
      <c r="AN135" s="4"/>
      <c r="AO135" s="4"/>
      <c r="AP135" s="64"/>
      <c r="AQ135" s="4"/>
      <c r="AR135" s="4"/>
      <c r="AS135" s="63"/>
      <c r="AT135" s="64"/>
      <c r="AU135" s="4"/>
      <c r="AV135" s="4"/>
      <c r="AW135" s="4"/>
      <c r="AX135" s="65"/>
      <c r="AY135" s="65"/>
      <c r="AZ135" s="65"/>
      <c r="BA135" s="65"/>
      <c r="BB135" s="283"/>
      <c r="BC135" s="268"/>
      <c r="BD135" s="4"/>
      <c r="BE135" s="4"/>
      <c r="BF135" s="4"/>
      <c r="BH135" s="47"/>
      <c r="BI135"/>
      <c r="BJ135"/>
      <c r="BK135"/>
      <c r="BL135"/>
      <c r="BM135"/>
      <c r="BN135"/>
      <c r="BO135"/>
      <c r="BP135"/>
      <c r="BQ135" s="25"/>
      <c r="BR135" s="25"/>
      <c r="BS135" s="25"/>
      <c r="BT135"/>
      <c r="BU135" s="47"/>
      <c r="BV135" s="47"/>
      <c r="BW135" s="47"/>
      <c r="BX135" s="47"/>
      <c r="BY135" s="47"/>
      <c r="BZ135" s="47"/>
      <c r="CA135" s="47"/>
      <c r="CB135" s="47"/>
      <c r="CC135" s="47"/>
      <c r="CD135" s="47"/>
      <c r="CE135" s="47"/>
      <c r="CF135" s="47"/>
      <c r="CG135" s="47"/>
      <c r="CM135" s="55"/>
      <c r="CN135" s="55"/>
      <c r="CO135" s="55"/>
      <c r="CP135" s="55"/>
      <c r="CQ135" s="55"/>
      <c r="CR135" s="55"/>
      <c r="CS135" s="47"/>
      <c r="CT135" s="47"/>
      <c r="CU135" s="47"/>
      <c r="CV135" s="47"/>
      <c r="CW135" s="47"/>
      <c r="CX135" s="47"/>
      <c r="CY135" s="4"/>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row>
    <row r="136" spans="1:196" s="185" customFormat="1" ht="15" customHeight="1" x14ac:dyDescent="0.25">
      <c r="A136" s="123"/>
      <c r="B136" s="4"/>
      <c r="C136" s="65"/>
      <c r="D136" s="4"/>
      <c r="E136" s="4"/>
      <c r="F136" s="4"/>
      <c r="G136" s="4"/>
      <c r="H136" s="4"/>
      <c r="I136" s="234"/>
      <c r="J136" s="4"/>
      <c r="K136" s="4"/>
      <c r="L136" s="63"/>
      <c r="M136" s="4"/>
      <c r="N136" s="4"/>
      <c r="O136" s="4"/>
      <c r="P136" s="4"/>
      <c r="Q136" s="4"/>
      <c r="R136" s="4"/>
      <c r="S136" s="4"/>
      <c r="T136" s="4"/>
      <c r="U136" s="4"/>
      <c r="V136" s="4"/>
      <c r="W136" s="307"/>
      <c r="X136" s="4"/>
      <c r="Y136" s="64"/>
      <c r="Z136" s="4"/>
      <c r="AA136" s="4"/>
      <c r="AB136" s="4"/>
      <c r="AC136" s="64"/>
      <c r="AD136" s="4"/>
      <c r="AE136" s="4"/>
      <c r="AF136" s="4"/>
      <c r="AG136" s="4"/>
      <c r="AH136" s="4"/>
      <c r="AI136" s="4"/>
      <c r="AJ136" s="4"/>
      <c r="AK136" s="63"/>
      <c r="AL136" s="4"/>
      <c r="AM136" s="4"/>
      <c r="AN136" s="4"/>
      <c r="AO136" s="4"/>
      <c r="AP136" s="64"/>
      <c r="AQ136" s="4"/>
      <c r="AR136" s="4"/>
      <c r="AS136" s="63"/>
      <c r="AT136" s="64"/>
      <c r="AU136" s="4"/>
      <c r="AV136" s="4"/>
      <c r="AW136" s="4"/>
      <c r="AX136" s="65"/>
      <c r="AY136" s="65"/>
      <c r="AZ136" s="65"/>
      <c r="BA136" s="65"/>
      <c r="BB136" s="283"/>
      <c r="BC136" s="268"/>
      <c r="BD136" s="4"/>
      <c r="BE136" s="4"/>
      <c r="BF136" s="4"/>
      <c r="BH136" s="47"/>
      <c r="BI136"/>
      <c r="BJ136"/>
      <c r="BK136"/>
      <c r="BL136"/>
      <c r="BM136"/>
      <c r="BN136"/>
      <c r="BO136"/>
      <c r="BP136"/>
      <c r="BQ136" s="25"/>
      <c r="BR136" s="25"/>
      <c r="BS136" s="25"/>
      <c r="BT136"/>
      <c r="BU136" s="47"/>
      <c r="BV136" s="47"/>
      <c r="BW136" s="47"/>
      <c r="BX136" s="47"/>
      <c r="BY136" s="47"/>
      <c r="BZ136" s="47"/>
      <c r="CA136" s="47"/>
      <c r="CB136" s="47"/>
      <c r="CC136" s="47"/>
      <c r="CD136" s="47"/>
      <c r="CE136" s="47"/>
      <c r="CF136" s="47"/>
      <c r="CG136" s="47"/>
      <c r="CN136" s="55"/>
      <c r="CO136" s="55"/>
      <c r="CP136" s="55"/>
      <c r="CQ136" s="55"/>
      <c r="CR136" s="55"/>
      <c r="CS136" s="47"/>
      <c r="CT136" s="47"/>
      <c r="CU136" s="47"/>
      <c r="CV136" s="47"/>
      <c r="CW136" s="47"/>
      <c r="CX136" s="47"/>
      <c r="CY136" s="4"/>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row>
    <row r="137" spans="1:196" s="185" customFormat="1" ht="15" customHeight="1" x14ac:dyDescent="0.25">
      <c r="A137" s="123"/>
      <c r="B137" s="4"/>
      <c r="C137" s="65"/>
      <c r="D137" s="4"/>
      <c r="E137" s="4"/>
      <c r="F137" s="4"/>
      <c r="G137" s="4"/>
      <c r="H137" s="4"/>
      <c r="I137" s="234"/>
      <c r="J137" s="4"/>
      <c r="K137" s="4"/>
      <c r="L137" s="63"/>
      <c r="M137" s="4"/>
      <c r="N137" s="4"/>
      <c r="O137" s="4"/>
      <c r="P137" s="4"/>
      <c r="Q137" s="4"/>
      <c r="R137" s="4"/>
      <c r="S137" s="4"/>
      <c r="T137" s="4"/>
      <c r="U137" s="4"/>
      <c r="V137" s="4"/>
      <c r="W137" s="307"/>
      <c r="X137" s="4"/>
      <c r="Y137" s="64"/>
      <c r="Z137" s="4"/>
      <c r="AA137" s="4"/>
      <c r="AB137" s="4"/>
      <c r="AC137" s="64"/>
      <c r="AD137" s="4"/>
      <c r="AE137" s="4"/>
      <c r="AF137" s="4"/>
      <c r="AG137" s="4"/>
      <c r="AH137" s="4"/>
      <c r="AI137" s="4"/>
      <c r="AJ137" s="4"/>
      <c r="AK137" s="63"/>
      <c r="AL137" s="4"/>
      <c r="AM137" s="4"/>
      <c r="AN137" s="4"/>
      <c r="AO137" s="4"/>
      <c r="AP137" s="64"/>
      <c r="AQ137" s="4"/>
      <c r="AR137" s="4"/>
      <c r="AS137" s="63"/>
      <c r="AT137" s="64"/>
      <c r="AU137" s="4"/>
      <c r="AV137" s="4"/>
      <c r="AW137" s="4"/>
      <c r="AX137" s="65"/>
      <c r="AY137" s="65"/>
      <c r="AZ137" s="65"/>
      <c r="BA137" s="65"/>
      <c r="BB137" s="283"/>
      <c r="BC137" s="268"/>
      <c r="BD137" s="4"/>
      <c r="BE137" s="4"/>
      <c r="BF137" s="4"/>
      <c r="BH137" s="47"/>
      <c r="BI137"/>
      <c r="BJ137"/>
      <c r="BK137"/>
      <c r="BL137"/>
      <c r="BM137"/>
      <c r="BN137"/>
      <c r="BO137"/>
      <c r="BP137"/>
      <c r="BQ137" s="25"/>
      <c r="BR137" s="25"/>
      <c r="BS137" s="25"/>
      <c r="BT137"/>
      <c r="BU137" s="47"/>
      <c r="BV137" s="47"/>
      <c r="BW137" s="47"/>
      <c r="BX137" s="47"/>
      <c r="BY137" s="47"/>
      <c r="BZ137" s="47"/>
      <c r="CA137" s="47"/>
      <c r="CB137" s="47"/>
      <c r="CC137" s="47"/>
      <c r="CD137" s="47"/>
      <c r="CE137" s="47"/>
      <c r="CN137" s="55"/>
      <c r="CO137" s="55"/>
      <c r="CP137" s="55"/>
      <c r="CQ137" s="55"/>
      <c r="CR137" s="55"/>
      <c r="CS137" s="47"/>
      <c r="CT137" s="47"/>
      <c r="CU137" s="47"/>
      <c r="CV137" s="47"/>
      <c r="CW137" s="47"/>
      <c r="CX137" s="47"/>
      <c r="CY137" s="4"/>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row>
    <row r="138" spans="1:196" s="185" customFormat="1" ht="15" customHeight="1" x14ac:dyDescent="0.25">
      <c r="A138" s="123"/>
      <c r="B138" s="4"/>
      <c r="C138" s="65"/>
      <c r="D138" s="4"/>
      <c r="E138" s="4"/>
      <c r="F138" s="4"/>
      <c r="G138" s="4"/>
      <c r="H138" s="4"/>
      <c r="I138" s="234"/>
      <c r="J138" s="4"/>
      <c r="K138" s="4"/>
      <c r="L138" s="63"/>
      <c r="M138" s="4"/>
      <c r="N138" s="4"/>
      <c r="O138" s="4"/>
      <c r="P138" s="4"/>
      <c r="Q138" s="4"/>
      <c r="R138" s="4"/>
      <c r="S138" s="4"/>
      <c r="T138" s="4"/>
      <c r="U138" s="4"/>
      <c r="V138" s="4"/>
      <c r="W138" s="307"/>
      <c r="X138" s="4"/>
      <c r="Y138" s="64"/>
      <c r="Z138" s="4"/>
      <c r="AA138" s="4"/>
      <c r="AB138" s="4"/>
      <c r="AC138" s="64"/>
      <c r="AD138" s="4"/>
      <c r="AE138" s="4"/>
      <c r="AF138" s="4"/>
      <c r="AG138" s="4"/>
      <c r="AH138" s="4"/>
      <c r="AI138" s="4"/>
      <c r="AJ138" s="4"/>
      <c r="AK138" s="63"/>
      <c r="AL138" s="4"/>
      <c r="AM138" s="4"/>
      <c r="AN138" s="4"/>
      <c r="AO138" s="4"/>
      <c r="AP138" s="64"/>
      <c r="AQ138" s="4"/>
      <c r="AR138" s="4"/>
      <c r="AS138" s="63"/>
      <c r="AT138" s="64"/>
      <c r="AU138" s="4"/>
      <c r="AV138" s="4"/>
      <c r="AW138" s="4"/>
      <c r="AX138" s="65"/>
      <c r="AY138" s="65"/>
      <c r="AZ138" s="65"/>
      <c r="BA138" s="65"/>
      <c r="BB138" s="283"/>
      <c r="BC138" s="268"/>
      <c r="BD138" s="4"/>
      <c r="BE138" s="4"/>
      <c r="BF138" s="4"/>
      <c r="BH138" s="47"/>
      <c r="BI138" s="47"/>
      <c r="BJ138" s="47"/>
      <c r="BK138" s="47"/>
      <c r="BL138" s="47"/>
      <c r="BM138" s="47"/>
      <c r="BN138" s="47"/>
      <c r="BO138" s="47"/>
      <c r="BP138" s="47"/>
      <c r="BQ138" s="25"/>
      <c r="BR138" s="25"/>
      <c r="BS138" s="25"/>
      <c r="BT138" s="47"/>
      <c r="BU138" s="47"/>
      <c r="BV138" s="47"/>
      <c r="BW138" s="47"/>
      <c r="BX138" s="47"/>
      <c r="BY138" s="47"/>
      <c r="BZ138" s="47"/>
      <c r="CA138" s="47"/>
      <c r="CB138" s="47"/>
      <c r="CC138" s="47"/>
      <c r="CD138" s="47"/>
      <c r="CE138" s="47"/>
      <c r="CN138" s="55"/>
      <c r="CO138" s="55"/>
      <c r="CP138" s="55"/>
      <c r="CQ138" s="55"/>
      <c r="CR138" s="55"/>
      <c r="CS138" s="47"/>
      <c r="CT138" s="47"/>
      <c r="CU138" s="47"/>
      <c r="CV138" s="47"/>
      <c r="CW138" s="47"/>
      <c r="CX138" s="47"/>
      <c r="CY138" s="4"/>
    </row>
    <row r="139" spans="1:196" s="185" customFormat="1" ht="15" customHeight="1" x14ac:dyDescent="0.25">
      <c r="A139" s="123"/>
      <c r="B139" s="4"/>
      <c r="C139" s="65"/>
      <c r="D139" s="4"/>
      <c r="E139" s="4"/>
      <c r="F139" s="4"/>
      <c r="G139" s="4"/>
      <c r="H139" s="4"/>
      <c r="I139" s="234"/>
      <c r="J139" s="4"/>
      <c r="K139" s="4"/>
      <c r="L139" s="63"/>
      <c r="M139" s="4"/>
      <c r="N139" s="4"/>
      <c r="O139" s="4"/>
      <c r="P139" s="4"/>
      <c r="Q139" s="4"/>
      <c r="R139" s="4"/>
      <c r="S139" s="4"/>
      <c r="T139" s="4"/>
      <c r="U139" s="4"/>
      <c r="V139" s="4"/>
      <c r="W139" s="307"/>
      <c r="X139" s="4"/>
      <c r="Y139" s="64"/>
      <c r="Z139" s="4"/>
      <c r="AA139" s="4"/>
      <c r="AB139" s="4"/>
      <c r="AC139" s="64"/>
      <c r="AD139" s="4"/>
      <c r="AE139" s="4"/>
      <c r="AF139" s="4"/>
      <c r="AG139" s="4"/>
      <c r="AH139" s="4"/>
      <c r="AI139" s="4"/>
      <c r="AJ139" s="4"/>
      <c r="AK139" s="63"/>
      <c r="AL139" s="4"/>
      <c r="AM139" s="4"/>
      <c r="AN139" s="4"/>
      <c r="AO139" s="4"/>
      <c r="AP139" s="64"/>
      <c r="AQ139" s="4"/>
      <c r="AR139" s="4"/>
      <c r="AS139" s="63"/>
      <c r="AT139" s="64"/>
      <c r="AU139" s="4"/>
      <c r="AV139" s="4"/>
      <c r="AW139" s="4"/>
      <c r="AX139" s="65"/>
      <c r="AY139" s="65"/>
      <c r="AZ139" s="65"/>
      <c r="BA139" s="65"/>
      <c r="BB139" s="283"/>
      <c r="BC139" s="268"/>
      <c r="BD139" s="4"/>
      <c r="BE139" s="4"/>
      <c r="BF139" s="4"/>
      <c r="BH139" s="47"/>
      <c r="BI139" s="47"/>
      <c r="BJ139" s="47"/>
      <c r="BK139" s="47"/>
      <c r="BL139" s="47"/>
      <c r="BM139" s="47"/>
      <c r="BN139" s="47"/>
      <c r="BO139" s="47"/>
      <c r="BP139" s="47"/>
      <c r="BQ139" s="25"/>
      <c r="BR139" s="25"/>
      <c r="BS139" s="25"/>
      <c r="BT139" s="47"/>
      <c r="BU139" s="47"/>
      <c r="BV139" s="47"/>
      <c r="BW139" s="47"/>
      <c r="BX139" s="47"/>
      <c r="BY139" s="47"/>
      <c r="BZ139" s="47"/>
      <c r="CA139" s="47"/>
      <c r="CB139" s="47"/>
      <c r="CC139" s="47"/>
      <c r="CD139" s="47"/>
      <c r="CE139" s="47"/>
      <c r="CN139" s="55"/>
      <c r="CO139" s="55"/>
      <c r="CP139" s="55"/>
      <c r="CQ139" s="55"/>
      <c r="CR139" s="55"/>
      <c r="CS139" s="47"/>
      <c r="CT139" s="47"/>
      <c r="CU139" s="47"/>
      <c r="CV139" s="47"/>
      <c r="CW139" s="47"/>
      <c r="CX139" s="47"/>
      <c r="CY139" s="4"/>
    </row>
    <row r="140" spans="1:196" s="185" customFormat="1" ht="15" customHeight="1" x14ac:dyDescent="0.25">
      <c r="A140" s="123"/>
      <c r="B140" s="4"/>
      <c r="C140" s="65"/>
      <c r="D140" s="4"/>
      <c r="E140" s="4"/>
      <c r="F140" s="4"/>
      <c r="G140" s="4"/>
      <c r="H140" s="4"/>
      <c r="I140" s="234"/>
      <c r="J140" s="4"/>
      <c r="K140" s="4"/>
      <c r="L140" s="63"/>
      <c r="M140" s="4"/>
      <c r="N140" s="4"/>
      <c r="O140" s="4"/>
      <c r="P140" s="4"/>
      <c r="Q140" s="4"/>
      <c r="R140" s="4"/>
      <c r="S140" s="4"/>
      <c r="T140" s="4"/>
      <c r="U140" s="4"/>
      <c r="V140" s="4"/>
      <c r="W140" s="307"/>
      <c r="X140" s="4"/>
      <c r="Y140" s="64"/>
      <c r="Z140" s="4"/>
      <c r="AA140" s="4"/>
      <c r="AB140" s="4"/>
      <c r="AC140" s="64"/>
      <c r="AD140" s="4"/>
      <c r="AE140" s="4"/>
      <c r="AF140" s="4"/>
      <c r="AG140" s="4"/>
      <c r="AH140" s="4"/>
      <c r="AI140" s="4"/>
      <c r="AJ140" s="4"/>
      <c r="AK140" s="63"/>
      <c r="AL140" s="4"/>
      <c r="AM140" s="4"/>
      <c r="AN140" s="4"/>
      <c r="AO140" s="4"/>
      <c r="AP140" s="64"/>
      <c r="AQ140" s="4"/>
      <c r="AR140" s="4"/>
      <c r="AS140" s="63"/>
      <c r="AT140" s="64"/>
      <c r="AU140" s="4"/>
      <c r="AV140" s="4"/>
      <c r="AW140" s="4"/>
      <c r="AX140" s="65"/>
      <c r="AY140" s="65"/>
      <c r="AZ140" s="65"/>
      <c r="BA140" s="65"/>
      <c r="BB140" s="283"/>
      <c r="BC140" s="268"/>
      <c r="BD140" s="4"/>
      <c r="BE140" s="4"/>
      <c r="BF140" s="4"/>
      <c r="BH140" s="47"/>
      <c r="BI140" s="47"/>
      <c r="BJ140" s="47"/>
      <c r="BK140" s="47"/>
      <c r="BL140" s="47"/>
      <c r="BM140" s="47"/>
      <c r="BN140" s="47"/>
      <c r="BO140" s="47"/>
      <c r="BP140" s="47"/>
      <c r="BQ140" s="25"/>
      <c r="BR140" s="25"/>
      <c r="BS140" s="25"/>
      <c r="BT140" s="47"/>
      <c r="BU140" s="47"/>
      <c r="BV140" s="47"/>
      <c r="BW140" s="47"/>
      <c r="BX140" s="47"/>
      <c r="BY140" s="47"/>
      <c r="BZ140" s="47"/>
      <c r="CA140" s="47"/>
      <c r="CB140" s="47"/>
      <c r="CC140" s="47"/>
      <c r="CD140" s="47"/>
      <c r="CE140" s="47"/>
      <c r="CN140" s="55"/>
      <c r="CO140" s="55"/>
      <c r="CP140" s="55"/>
      <c r="CQ140" s="55"/>
      <c r="CV140" s="47"/>
      <c r="CW140" s="47"/>
      <c r="CX140" s="47"/>
      <c r="CY140" s="4"/>
    </row>
    <row r="141" spans="1:196" s="185" customFormat="1" ht="15" customHeight="1" x14ac:dyDescent="0.25">
      <c r="A141" s="123"/>
      <c r="B141" s="4"/>
      <c r="C141" s="65"/>
      <c r="D141" s="4"/>
      <c r="E141" s="4"/>
      <c r="F141" s="4"/>
      <c r="G141" s="4"/>
      <c r="H141" s="4"/>
      <c r="I141" s="234"/>
      <c r="J141" s="4"/>
      <c r="K141" s="4"/>
      <c r="L141" s="63"/>
      <c r="M141" s="4"/>
      <c r="N141" s="4"/>
      <c r="O141" s="4"/>
      <c r="P141" s="4"/>
      <c r="Q141" s="4"/>
      <c r="R141" s="4"/>
      <c r="S141" s="4"/>
      <c r="T141" s="4"/>
      <c r="U141" s="4"/>
      <c r="V141" s="4"/>
      <c r="W141" s="307"/>
      <c r="X141" s="4"/>
      <c r="Y141" s="64"/>
      <c r="Z141" s="4"/>
      <c r="AA141" s="4"/>
      <c r="AB141" s="4"/>
      <c r="AC141" s="64"/>
      <c r="AD141" s="4"/>
      <c r="AE141" s="4"/>
      <c r="AF141" s="4"/>
      <c r="AG141" s="4"/>
      <c r="AH141" s="4"/>
      <c r="AI141" s="4"/>
      <c r="AJ141" s="4"/>
      <c r="AK141" s="63"/>
      <c r="AL141" s="4"/>
      <c r="AM141" s="4"/>
      <c r="AN141" s="4"/>
      <c r="AO141" s="4"/>
      <c r="AP141" s="64"/>
      <c r="AQ141" s="4"/>
      <c r="AR141" s="4"/>
      <c r="AS141" s="63"/>
      <c r="AT141" s="64"/>
      <c r="AU141" s="4"/>
      <c r="AV141" s="4"/>
      <c r="AW141" s="4"/>
      <c r="AX141" s="65"/>
      <c r="AY141" s="65"/>
      <c r="AZ141" s="65"/>
      <c r="BA141" s="65"/>
      <c r="BB141" s="283"/>
      <c r="BC141" s="268"/>
      <c r="BD141" s="4"/>
      <c r="BE141" s="4"/>
      <c r="BF141" s="4"/>
      <c r="BH141" s="47"/>
      <c r="BI141" s="47"/>
      <c r="BJ141" s="47"/>
      <c r="BK141" s="47"/>
      <c r="BL141" s="47"/>
      <c r="BM141" s="47"/>
      <c r="BN141" s="47"/>
      <c r="BO141" s="47"/>
      <c r="BP141" s="47"/>
      <c r="BQ141"/>
      <c r="BR141" s="25"/>
      <c r="BS141" s="25"/>
      <c r="BT141" s="47"/>
      <c r="BU141" s="47"/>
      <c r="BV141" s="47"/>
      <c r="BW141" s="47"/>
      <c r="BX141" s="47"/>
      <c r="BY141" s="47"/>
      <c r="BZ141" s="47"/>
      <c r="CA141" s="47"/>
      <c r="CB141" s="47"/>
      <c r="CC141" s="47"/>
      <c r="CD141" s="47"/>
      <c r="CE141" s="47"/>
      <c r="CN141" s="55"/>
      <c r="CO141" s="55"/>
      <c r="CP141" s="55"/>
      <c r="CQ141" s="55"/>
      <c r="CV141" s="47"/>
      <c r="CW141" s="47"/>
      <c r="CX141" s="47"/>
      <c r="CY141" s="4"/>
    </row>
    <row r="142" spans="1:196" s="185" customFormat="1" ht="15" customHeight="1" x14ac:dyDescent="0.25">
      <c r="A142" s="123"/>
      <c r="B142" s="4"/>
      <c r="C142" s="65"/>
      <c r="D142" s="4"/>
      <c r="E142" s="4"/>
      <c r="F142" s="4"/>
      <c r="G142" s="4"/>
      <c r="H142" s="4"/>
      <c r="I142" s="234"/>
      <c r="J142" s="4"/>
      <c r="K142" s="4"/>
      <c r="L142" s="63"/>
      <c r="M142" s="4"/>
      <c r="N142" s="4"/>
      <c r="O142" s="4"/>
      <c r="P142" s="4"/>
      <c r="Q142" s="4"/>
      <c r="R142" s="4"/>
      <c r="S142" s="4"/>
      <c r="T142" s="4"/>
      <c r="U142" s="4"/>
      <c r="V142" s="4"/>
      <c r="W142" s="307"/>
      <c r="X142" s="4"/>
      <c r="Y142" s="64"/>
      <c r="Z142" s="4"/>
      <c r="AA142" s="4"/>
      <c r="AB142" s="4"/>
      <c r="AC142" s="64"/>
      <c r="AD142" s="4"/>
      <c r="AE142" s="4"/>
      <c r="AF142" s="4"/>
      <c r="AG142" s="4"/>
      <c r="AH142" s="4"/>
      <c r="AI142" s="4"/>
      <c r="AJ142" s="4"/>
      <c r="AK142" s="63"/>
      <c r="AL142" s="4"/>
      <c r="AM142" s="4"/>
      <c r="AN142" s="4"/>
      <c r="AO142" s="4"/>
      <c r="AP142" s="64"/>
      <c r="AQ142" s="4"/>
      <c r="AR142" s="4"/>
      <c r="AS142" s="63"/>
      <c r="AT142" s="64"/>
      <c r="AU142" s="4"/>
      <c r="AV142" s="4"/>
      <c r="AW142" s="4"/>
      <c r="AX142" s="65"/>
      <c r="AY142" s="65"/>
      <c r="AZ142" s="65"/>
      <c r="BA142" s="65"/>
      <c r="BB142" s="283"/>
      <c r="BC142" s="268"/>
      <c r="BD142" s="4"/>
      <c r="BE142" s="4"/>
      <c r="BF142" s="4"/>
      <c r="BH142" s="47"/>
      <c r="BI142" s="47"/>
      <c r="BJ142" s="47"/>
      <c r="BK142" s="47"/>
      <c r="BL142" s="47"/>
      <c r="BM142" s="47"/>
      <c r="BN142" s="47"/>
      <c r="BO142" s="47"/>
      <c r="BP142" s="47"/>
      <c r="BQ142"/>
      <c r="BR142" s="25"/>
      <c r="BS142" s="25"/>
      <c r="BT142" s="47"/>
      <c r="BU142" s="47"/>
      <c r="BV142" s="47"/>
      <c r="BW142" s="47"/>
      <c r="BX142" s="47"/>
      <c r="BY142" s="47"/>
      <c r="BZ142" s="47"/>
      <c r="CA142" s="47"/>
      <c r="CB142" s="47"/>
      <c r="CC142" s="47"/>
      <c r="CD142" s="47"/>
      <c r="CE142" s="47"/>
      <c r="CN142" s="55"/>
      <c r="CO142" s="55"/>
      <c r="CP142" s="55"/>
      <c r="CQ142" s="55"/>
      <c r="CR142" s="55"/>
      <c r="CS142" s="55"/>
      <c r="CT142" s="55"/>
      <c r="CU142" s="55"/>
      <c r="CY142" s="4"/>
    </row>
    <row r="143" spans="1:196" s="185" customFormat="1" ht="15" customHeight="1" x14ac:dyDescent="0.25">
      <c r="A143" s="123"/>
      <c r="B143" s="4"/>
      <c r="C143" s="65"/>
      <c r="D143" s="4"/>
      <c r="E143" s="4"/>
      <c r="F143" s="4"/>
      <c r="G143" s="4"/>
      <c r="H143" s="4"/>
      <c r="I143" s="234"/>
      <c r="J143" s="4"/>
      <c r="K143" s="4"/>
      <c r="L143" s="63"/>
      <c r="M143" s="4"/>
      <c r="N143" s="4"/>
      <c r="O143" s="4"/>
      <c r="P143" s="4"/>
      <c r="Q143" s="4"/>
      <c r="R143" s="4"/>
      <c r="S143" s="4"/>
      <c r="T143" s="4"/>
      <c r="U143" s="4"/>
      <c r="V143" s="4"/>
      <c r="W143" s="307"/>
      <c r="X143" s="4"/>
      <c r="Y143" s="64"/>
      <c r="Z143" s="4"/>
      <c r="AA143" s="4"/>
      <c r="AB143" s="4"/>
      <c r="AC143" s="64"/>
      <c r="AD143" s="4"/>
      <c r="AE143" s="4"/>
      <c r="AF143" s="4"/>
      <c r="AG143" s="4"/>
      <c r="AH143" s="4"/>
      <c r="AI143" s="4"/>
      <c r="AJ143" s="4"/>
      <c r="AK143" s="63"/>
      <c r="AL143" s="4"/>
      <c r="AM143" s="4"/>
      <c r="AN143" s="4"/>
      <c r="AO143" s="4"/>
      <c r="AP143" s="64"/>
      <c r="AQ143" s="4"/>
      <c r="AR143" s="4"/>
      <c r="AS143" s="63"/>
      <c r="AT143" s="64"/>
      <c r="AU143" s="4"/>
      <c r="AV143" s="4"/>
      <c r="AW143" s="4"/>
      <c r="AX143" s="65"/>
      <c r="AY143" s="65"/>
      <c r="AZ143" s="65"/>
      <c r="BA143" s="65"/>
      <c r="BB143" s="283"/>
      <c r="BC143" s="268"/>
      <c r="BD143" s="4"/>
      <c r="BE143" s="4"/>
      <c r="BF143" s="4"/>
      <c r="BH143" s="47"/>
      <c r="BI143" s="47"/>
      <c r="BJ143" s="47"/>
      <c r="BK143" s="47"/>
      <c r="BL143" s="47"/>
      <c r="BM143" s="47"/>
      <c r="BN143" s="47"/>
      <c r="BO143" s="47"/>
      <c r="BP143" s="47"/>
      <c r="BQ143"/>
      <c r="BR143" s="25"/>
      <c r="BS143" s="25"/>
      <c r="BT143" s="47"/>
      <c r="BU143" s="47"/>
      <c r="BV143" s="47"/>
      <c r="BW143" s="47"/>
      <c r="BX143" s="47"/>
      <c r="BY143" s="47"/>
      <c r="BZ143" s="47"/>
      <c r="CA143" s="47"/>
      <c r="CB143" s="47"/>
      <c r="CC143" s="47"/>
      <c r="CD143" s="47"/>
      <c r="CE143" s="47"/>
      <c r="CN143" s="55"/>
      <c r="CO143" s="55"/>
      <c r="CY143" s="4"/>
    </row>
    <row r="144" spans="1:196" s="185" customFormat="1" ht="15" customHeight="1" x14ac:dyDescent="0.25">
      <c r="A144" s="123"/>
      <c r="B144" s="4"/>
      <c r="C144" s="65"/>
      <c r="D144" s="4"/>
      <c r="E144" s="4"/>
      <c r="F144" s="4"/>
      <c r="G144" s="4"/>
      <c r="H144" s="4"/>
      <c r="I144" s="234"/>
      <c r="J144" s="4"/>
      <c r="K144" s="4"/>
      <c r="L144" s="63"/>
      <c r="M144" s="4"/>
      <c r="N144" s="4"/>
      <c r="O144" s="4"/>
      <c r="P144" s="4"/>
      <c r="Q144" s="4"/>
      <c r="R144" s="4"/>
      <c r="S144" s="4"/>
      <c r="T144" s="4"/>
      <c r="U144" s="4"/>
      <c r="V144" s="4"/>
      <c r="W144" s="307"/>
      <c r="X144" s="4"/>
      <c r="Y144" s="64"/>
      <c r="Z144" s="4"/>
      <c r="AA144" s="4"/>
      <c r="AB144" s="4"/>
      <c r="AC144" s="64"/>
      <c r="AD144" s="4"/>
      <c r="AE144" s="4"/>
      <c r="AF144" s="4"/>
      <c r="AG144" s="4"/>
      <c r="AH144" s="4"/>
      <c r="AI144" s="4"/>
      <c r="AJ144" s="4"/>
      <c r="AK144" s="63"/>
      <c r="AL144" s="4"/>
      <c r="AM144" s="4"/>
      <c r="AN144" s="4"/>
      <c r="AO144" s="4"/>
      <c r="AP144" s="64"/>
      <c r="AQ144" s="4"/>
      <c r="AR144" s="4"/>
      <c r="AS144" s="63"/>
      <c r="AT144" s="64"/>
      <c r="AU144" s="4"/>
      <c r="AV144" s="4"/>
      <c r="AW144" s="4"/>
      <c r="AX144" s="65"/>
      <c r="AY144" s="65"/>
      <c r="AZ144" s="65"/>
      <c r="BA144" s="65"/>
      <c r="BB144" s="283"/>
      <c r="BC144" s="268"/>
      <c r="BD144" s="4"/>
      <c r="BE144" s="4"/>
      <c r="BF144" s="4"/>
      <c r="BH144" s="47"/>
      <c r="BI144" s="47"/>
      <c r="BJ144" s="47"/>
      <c r="BK144" s="47"/>
      <c r="BL144" s="47"/>
      <c r="BM144" s="47"/>
      <c r="BN144" s="47"/>
      <c r="BO144" s="47"/>
      <c r="BP144" s="47"/>
      <c r="BQ144" s="47"/>
      <c r="BR144" s="25"/>
      <c r="BS144" s="25"/>
      <c r="BT144" s="47"/>
      <c r="BU144" s="47"/>
      <c r="BV144" s="47"/>
      <c r="BW144" s="47"/>
      <c r="BX144" s="47"/>
      <c r="BY144" s="47"/>
      <c r="BZ144" s="47"/>
      <c r="CA144" s="47"/>
      <c r="CB144" s="47"/>
      <c r="CC144" s="47"/>
      <c r="CD144" s="47"/>
      <c r="CE144" s="47"/>
      <c r="CN144" s="55"/>
      <c r="CO144" s="55"/>
      <c r="CY144" s="4"/>
    </row>
    <row r="145" spans="1:103" s="185" customFormat="1" ht="15" customHeight="1" x14ac:dyDescent="0.25">
      <c r="A145" s="123"/>
      <c r="B145" s="4"/>
      <c r="C145" s="65"/>
      <c r="D145" s="4"/>
      <c r="E145" s="4"/>
      <c r="F145" s="4"/>
      <c r="G145" s="4"/>
      <c r="H145" s="4"/>
      <c r="I145" s="234"/>
      <c r="J145" s="4"/>
      <c r="K145" s="4"/>
      <c r="L145" s="63"/>
      <c r="M145" s="4"/>
      <c r="N145" s="4"/>
      <c r="O145" s="4"/>
      <c r="P145" s="4"/>
      <c r="Q145" s="4"/>
      <c r="R145" s="4"/>
      <c r="S145" s="4"/>
      <c r="T145" s="4"/>
      <c r="U145" s="4"/>
      <c r="V145" s="4"/>
      <c r="W145" s="307"/>
      <c r="X145" s="4"/>
      <c r="Y145" s="64"/>
      <c r="Z145" s="4"/>
      <c r="AA145" s="4"/>
      <c r="AB145" s="4"/>
      <c r="AC145" s="64"/>
      <c r="AD145" s="4"/>
      <c r="AE145" s="4"/>
      <c r="AF145" s="4"/>
      <c r="AG145" s="4"/>
      <c r="AH145" s="4"/>
      <c r="AI145" s="4"/>
      <c r="AJ145" s="4"/>
      <c r="AK145" s="63"/>
      <c r="AL145" s="4"/>
      <c r="AM145" s="4"/>
      <c r="AN145" s="4"/>
      <c r="AO145" s="4"/>
      <c r="AP145" s="64"/>
      <c r="AQ145" s="4"/>
      <c r="AR145" s="4"/>
      <c r="AS145" s="63"/>
      <c r="AT145" s="64"/>
      <c r="AU145" s="4"/>
      <c r="AV145" s="4"/>
      <c r="AW145" s="4"/>
      <c r="AX145" s="65"/>
      <c r="AY145" s="65"/>
      <c r="AZ145" s="65"/>
      <c r="BA145" s="65"/>
      <c r="BB145" s="283"/>
      <c r="BC145" s="268"/>
      <c r="BD145" s="4"/>
      <c r="BE145" s="4"/>
      <c r="BF145" s="4"/>
      <c r="BH145" s="47"/>
      <c r="BI145" s="47"/>
      <c r="BJ145" s="47"/>
      <c r="BK145" s="47"/>
      <c r="BL145" s="47"/>
      <c r="BM145" s="47"/>
      <c r="BN145" s="47"/>
      <c r="BO145" s="47"/>
      <c r="BP145" s="47"/>
      <c r="BQ145" s="47"/>
      <c r="BR145"/>
      <c r="BS145"/>
      <c r="BT145" s="47"/>
      <c r="BU145" s="47"/>
      <c r="BV145" s="47"/>
      <c r="BW145" s="47"/>
      <c r="BX145" s="47"/>
      <c r="BY145" s="47"/>
      <c r="BZ145" s="47"/>
      <c r="CA145" s="47"/>
      <c r="CB145" s="47"/>
      <c r="CC145" s="47"/>
      <c r="CD145" s="47"/>
      <c r="CE145" s="47"/>
      <c r="CN145" s="55"/>
      <c r="CO145" s="55"/>
      <c r="CY145" s="4"/>
    </row>
    <row r="146" spans="1:103" s="185" customFormat="1" ht="15" customHeight="1" x14ac:dyDescent="0.25">
      <c r="A146" s="123"/>
      <c r="B146" s="4"/>
      <c r="C146" s="65"/>
      <c r="D146" s="4"/>
      <c r="E146" s="4"/>
      <c r="F146" s="4"/>
      <c r="G146" s="4"/>
      <c r="H146" s="4"/>
      <c r="I146" s="234"/>
      <c r="J146" s="4"/>
      <c r="K146" s="4"/>
      <c r="L146" s="63"/>
      <c r="M146" s="4"/>
      <c r="N146" s="4"/>
      <c r="O146" s="4"/>
      <c r="P146" s="4"/>
      <c r="Q146" s="4"/>
      <c r="R146" s="4"/>
      <c r="S146" s="4"/>
      <c r="T146" s="4"/>
      <c r="U146" s="4"/>
      <c r="V146" s="4"/>
      <c r="W146" s="307"/>
      <c r="X146" s="4"/>
      <c r="Y146" s="64"/>
      <c r="Z146" s="4"/>
      <c r="AA146" s="4"/>
      <c r="AB146" s="4"/>
      <c r="AC146" s="64"/>
      <c r="AD146" s="4"/>
      <c r="AE146" s="4"/>
      <c r="AF146" s="4"/>
      <c r="AG146" s="4"/>
      <c r="AH146" s="4"/>
      <c r="AI146" s="4"/>
      <c r="AJ146" s="4"/>
      <c r="AK146" s="63"/>
      <c r="AL146" s="4"/>
      <c r="AM146" s="4"/>
      <c r="AN146" s="4"/>
      <c r="AO146" s="4"/>
      <c r="AP146" s="64"/>
      <c r="AQ146" s="4"/>
      <c r="AR146" s="4"/>
      <c r="AS146" s="63"/>
      <c r="AT146" s="64"/>
      <c r="AU146" s="4"/>
      <c r="AV146" s="4"/>
      <c r="AW146" s="4"/>
      <c r="AX146" s="65"/>
      <c r="AY146" s="65"/>
      <c r="AZ146" s="65"/>
      <c r="BA146" s="65"/>
      <c r="BB146" s="283"/>
      <c r="BC146" s="268"/>
      <c r="BD146" s="4"/>
      <c r="BE146" s="4"/>
      <c r="BF146" s="4"/>
      <c r="BH146" s="47"/>
      <c r="BI146" s="47"/>
      <c r="BJ146" s="47"/>
      <c r="BK146" s="47"/>
      <c r="BL146" s="47"/>
      <c r="BM146" s="47"/>
      <c r="BN146" s="47"/>
      <c r="BO146" s="47"/>
      <c r="BP146" s="47"/>
      <c r="BQ146" s="47"/>
      <c r="BR146"/>
      <c r="BS146"/>
      <c r="BT146" s="47"/>
      <c r="BU146" s="47"/>
      <c r="BV146" s="47"/>
      <c r="BW146" s="47"/>
      <c r="BX146" s="47"/>
      <c r="BY146" s="47"/>
      <c r="BZ146" s="47"/>
      <c r="CA146" s="47"/>
      <c r="CB146" s="47"/>
      <c r="CC146" s="47"/>
      <c r="CE146" s="47"/>
      <c r="CN146" s="55"/>
      <c r="CP146" s="55"/>
      <c r="CY146" s="4"/>
    </row>
    <row r="147" spans="1:103" s="185" customFormat="1" ht="15" customHeight="1" x14ac:dyDescent="0.25">
      <c r="A147" s="123"/>
      <c r="B147" s="4"/>
      <c r="C147" s="65"/>
      <c r="D147" s="4"/>
      <c r="E147" s="4"/>
      <c r="F147" s="4"/>
      <c r="G147" s="4"/>
      <c r="H147" s="4"/>
      <c r="I147" s="234"/>
      <c r="J147" s="4"/>
      <c r="K147" s="4"/>
      <c r="L147" s="63"/>
      <c r="M147" s="4"/>
      <c r="N147" s="4"/>
      <c r="O147" s="4"/>
      <c r="P147" s="4"/>
      <c r="Q147" s="4"/>
      <c r="R147" s="4"/>
      <c r="S147" s="4"/>
      <c r="T147" s="4"/>
      <c r="U147" s="4"/>
      <c r="V147" s="4"/>
      <c r="W147" s="307"/>
      <c r="X147" s="4"/>
      <c r="Y147" s="64"/>
      <c r="Z147" s="4"/>
      <c r="AA147" s="4"/>
      <c r="AB147" s="4"/>
      <c r="AC147" s="64"/>
      <c r="AD147" s="4"/>
      <c r="AE147" s="4"/>
      <c r="AF147" s="4"/>
      <c r="AG147" s="4"/>
      <c r="AH147" s="4"/>
      <c r="AI147" s="4"/>
      <c r="AJ147" s="4"/>
      <c r="AK147" s="63"/>
      <c r="AL147" s="4"/>
      <c r="AM147" s="4"/>
      <c r="AN147" s="4"/>
      <c r="AO147" s="4"/>
      <c r="AP147" s="64"/>
      <c r="AQ147" s="4"/>
      <c r="AR147" s="4"/>
      <c r="AS147" s="63"/>
      <c r="AT147" s="64"/>
      <c r="AU147" s="4"/>
      <c r="AV147" s="4"/>
      <c r="AW147" s="4"/>
      <c r="AX147" s="65"/>
      <c r="AY147" s="65"/>
      <c r="AZ147" s="65"/>
      <c r="BA147" s="65"/>
      <c r="BB147" s="283"/>
      <c r="BC147" s="268"/>
      <c r="BD147" s="4"/>
      <c r="BE147" s="4"/>
      <c r="BF147" s="4"/>
      <c r="BI147" s="47"/>
      <c r="BJ147" s="47"/>
      <c r="BK147" s="47"/>
      <c r="BL147" s="47"/>
      <c r="BM147" s="47"/>
      <c r="BN147" s="47"/>
      <c r="BO147" s="47"/>
      <c r="BP147" s="47"/>
      <c r="BQ147" s="47"/>
      <c r="BR147"/>
      <c r="BS147"/>
      <c r="BT147" s="47"/>
      <c r="BU147" s="47"/>
      <c r="BV147" s="47"/>
      <c r="BW147" s="47"/>
      <c r="BX147" s="47"/>
      <c r="BY147" s="47"/>
      <c r="BZ147" s="47"/>
      <c r="CA147" s="47"/>
      <c r="CB147" s="47"/>
      <c r="CC147" s="47"/>
      <c r="CE147" s="47"/>
      <c r="CN147" s="55"/>
      <c r="CP147" s="55"/>
      <c r="CY147" s="4"/>
    </row>
    <row r="148" spans="1:103" ht="15" customHeight="1" x14ac:dyDescent="0.25">
      <c r="BG148" s="185"/>
      <c r="BH148" s="185"/>
      <c r="BI148" s="47"/>
      <c r="BJ148" s="47"/>
      <c r="BK148" s="47"/>
      <c r="BL148" s="47"/>
      <c r="BM148" s="47"/>
      <c r="BN148" s="47"/>
      <c r="BO148" s="47"/>
      <c r="BP148" s="47"/>
      <c r="BQ148" s="47"/>
      <c r="BR148" s="47"/>
      <c r="BS148" s="47"/>
      <c r="BT148" s="47"/>
      <c r="BU148" s="47"/>
      <c r="BV148" s="47"/>
      <c r="BW148" s="47"/>
      <c r="BX148" s="47"/>
      <c r="BY148" s="47"/>
      <c r="BZ148" s="47"/>
      <c r="CA148" s="185"/>
      <c r="CB148" s="47"/>
      <c r="CC148" s="47"/>
      <c r="CD148" s="185"/>
      <c r="CE148" s="47"/>
      <c r="CF148" s="185"/>
      <c r="CG148" s="185"/>
      <c r="CH148" s="185"/>
      <c r="CI148" s="185"/>
      <c r="CJ148" s="185"/>
      <c r="CK148" s="185"/>
      <c r="CL148" s="185"/>
      <c r="CM148" s="185"/>
      <c r="CN148" s="55"/>
      <c r="CO148" s="185"/>
      <c r="CP148" s="55"/>
      <c r="CQ148" s="185"/>
      <c r="CR148" s="185"/>
      <c r="CS148" s="185"/>
      <c r="CT148" s="185"/>
      <c r="CU148" s="185"/>
      <c r="CV148" s="185"/>
      <c r="CW148" s="185"/>
      <c r="CX148" s="185"/>
    </row>
    <row r="149" spans="1:103" ht="15" customHeight="1" x14ac:dyDescent="0.25">
      <c r="BG149" s="185"/>
      <c r="BH149" s="185"/>
      <c r="BI149" s="47"/>
      <c r="BJ149" s="47"/>
      <c r="BK149" s="47"/>
      <c r="BL149" s="47"/>
      <c r="BM149" s="47"/>
      <c r="BN149" s="47"/>
      <c r="BO149" s="47"/>
      <c r="BP149" s="47"/>
      <c r="BQ149" s="47"/>
      <c r="BR149" s="47"/>
      <c r="BS149" s="47"/>
      <c r="BT149" s="47"/>
      <c r="BU149" s="47"/>
      <c r="BV149" s="47"/>
      <c r="BW149" s="47"/>
      <c r="BX149" s="47"/>
      <c r="BY149" s="47"/>
      <c r="BZ149" s="47"/>
      <c r="CA149" s="185"/>
      <c r="CB149" s="185"/>
      <c r="CC149" s="47"/>
      <c r="CD149" s="185"/>
      <c r="CE149" s="47"/>
      <c r="CF149" s="185"/>
      <c r="CG149" s="185"/>
      <c r="CH149" s="185"/>
      <c r="CI149" s="185"/>
      <c r="CJ149" s="185"/>
      <c r="CK149" s="185"/>
      <c r="CL149" s="185"/>
      <c r="CM149" s="185"/>
      <c r="CN149" s="55"/>
      <c r="CO149" s="185"/>
      <c r="CP149" s="55"/>
      <c r="CQ149" s="185"/>
      <c r="CR149" s="185"/>
      <c r="CS149" s="185"/>
      <c r="CT149" s="185"/>
      <c r="CU149" s="185"/>
      <c r="CV149" s="185"/>
      <c r="CW149" s="185"/>
      <c r="CX149" s="185"/>
    </row>
    <row r="150" spans="1:103" ht="15" customHeight="1" x14ac:dyDescent="0.25">
      <c r="BG150" s="185"/>
      <c r="BH150" s="185"/>
      <c r="BI150" s="47"/>
      <c r="BJ150" s="47"/>
      <c r="BK150" s="47"/>
      <c r="BL150" s="47"/>
      <c r="BM150" s="47"/>
      <c r="BN150" s="47"/>
      <c r="BO150" s="47"/>
      <c r="BP150" s="47"/>
      <c r="BQ150" s="47"/>
      <c r="BR150" s="47"/>
      <c r="BS150" s="47"/>
      <c r="BT150" s="47"/>
      <c r="BU150" s="47"/>
      <c r="BV150" s="47"/>
      <c r="BW150" s="47"/>
      <c r="BX150" s="47"/>
      <c r="BY150" s="47"/>
      <c r="BZ150" s="47"/>
      <c r="CA150" s="185"/>
      <c r="CB150" s="185"/>
      <c r="CC150" s="47"/>
      <c r="CD150" s="185"/>
      <c r="CE150" s="47"/>
      <c r="CF150" s="185"/>
      <c r="CG150" s="185"/>
      <c r="CH150" s="185"/>
      <c r="CI150" s="185"/>
      <c r="CJ150" s="185"/>
      <c r="CK150" s="185"/>
      <c r="CL150" s="185"/>
      <c r="CM150" s="185"/>
      <c r="CN150" s="55"/>
      <c r="CO150" s="185"/>
      <c r="CP150" s="55"/>
      <c r="CQ150" s="185"/>
      <c r="CR150" s="185"/>
      <c r="CS150" s="185"/>
      <c r="CT150" s="185"/>
      <c r="CU150" s="185"/>
      <c r="CV150" s="185"/>
      <c r="CW150" s="185"/>
      <c r="CX150" s="185"/>
    </row>
    <row r="151" spans="1:103" ht="15" customHeight="1" x14ac:dyDescent="0.25">
      <c r="BG151" s="185"/>
      <c r="BH151" s="185"/>
      <c r="BI151" s="47"/>
      <c r="BJ151" s="47"/>
      <c r="BK151" s="47"/>
      <c r="BL151" s="47"/>
      <c r="BM151" s="47"/>
      <c r="BN151" s="47"/>
      <c r="BO151" s="47"/>
      <c r="BP151" s="47"/>
      <c r="BQ151" s="47"/>
      <c r="BR151" s="47"/>
      <c r="BS151" s="47"/>
      <c r="BT151" s="47"/>
      <c r="BU151" s="47"/>
      <c r="BV151" s="47"/>
      <c r="BW151" s="47"/>
      <c r="BX151" s="47"/>
      <c r="BY151" s="47"/>
      <c r="BZ151" s="47"/>
      <c r="CA151" s="185"/>
      <c r="CB151" s="185"/>
      <c r="CC151" s="47"/>
      <c r="CD151" s="47"/>
      <c r="CE151" s="47"/>
      <c r="CF151" s="185"/>
      <c r="CG151" s="185"/>
      <c r="CM151" s="185"/>
      <c r="CN151" s="55"/>
      <c r="CO151" s="55"/>
      <c r="CP151" s="55"/>
      <c r="CQ151" s="185"/>
      <c r="CR151" s="185"/>
      <c r="CS151" s="185"/>
      <c r="CT151" s="185"/>
      <c r="CU151" s="185"/>
      <c r="CV151" s="185"/>
      <c r="CW151" s="185"/>
      <c r="CX151" s="185"/>
    </row>
    <row r="152" spans="1:103" ht="15" customHeight="1" x14ac:dyDescent="0.25">
      <c r="BG152" s="185"/>
      <c r="BH152" s="185"/>
      <c r="BI152" s="47"/>
      <c r="BJ152" s="47"/>
      <c r="BK152" s="47"/>
      <c r="BL152" s="47"/>
      <c r="BM152" s="47"/>
      <c r="BN152" s="47"/>
      <c r="BO152" s="47"/>
      <c r="BP152" s="47"/>
      <c r="BQ152" s="47"/>
      <c r="BR152" s="47"/>
      <c r="BS152" s="47"/>
      <c r="BT152" s="47"/>
      <c r="BU152" s="47"/>
      <c r="BV152" s="47"/>
      <c r="BW152" s="47"/>
      <c r="BX152" s="47"/>
      <c r="BY152" s="47"/>
      <c r="BZ152" s="47"/>
      <c r="CA152" s="185"/>
      <c r="CB152" s="185"/>
      <c r="CC152" s="47"/>
      <c r="CD152" s="47"/>
      <c r="CE152" s="47"/>
      <c r="CF152" s="185"/>
      <c r="CG152" s="185"/>
      <c r="CN152" s="55"/>
      <c r="CO152" s="55"/>
      <c r="CP152" s="55"/>
      <c r="CQ152" s="185"/>
      <c r="CR152" s="185"/>
      <c r="CS152" s="185"/>
      <c r="CT152" s="185"/>
      <c r="CU152" s="185"/>
      <c r="CV152" s="185"/>
      <c r="CW152" s="185"/>
      <c r="CX152" s="185"/>
    </row>
    <row r="153" spans="1:103" ht="15" customHeight="1" x14ac:dyDescent="0.25">
      <c r="BG153" s="185"/>
      <c r="BH153" s="185"/>
      <c r="BI153" s="185"/>
      <c r="BJ153" s="185"/>
      <c r="BK153" s="185"/>
      <c r="BL153" s="185"/>
      <c r="BM153" s="185"/>
      <c r="BN153" s="185"/>
      <c r="BO153" s="185"/>
      <c r="BP153" s="185"/>
      <c r="BQ153" s="47"/>
      <c r="BR153" s="47"/>
      <c r="BS153" s="47"/>
      <c r="BT153" s="47"/>
      <c r="BU153" s="47"/>
      <c r="BV153" s="47"/>
      <c r="BW153" s="47"/>
      <c r="BX153" s="47"/>
      <c r="BY153" s="47"/>
      <c r="BZ153" s="47"/>
      <c r="CA153" s="185"/>
      <c r="CB153" s="185"/>
      <c r="CC153" s="47"/>
      <c r="CD153" s="47"/>
      <c r="CE153" s="47"/>
      <c r="CN153" s="55"/>
      <c r="CO153" s="55"/>
      <c r="CP153" s="55"/>
      <c r="CQ153" s="185"/>
      <c r="CR153" s="185"/>
      <c r="CS153" s="185"/>
      <c r="CT153" s="185"/>
      <c r="CU153" s="185"/>
      <c r="CV153" s="185"/>
      <c r="CW153" s="185"/>
      <c r="CX153" s="185"/>
    </row>
    <row r="154" spans="1:103" ht="15" customHeight="1" x14ac:dyDescent="0.25">
      <c r="BG154" s="185"/>
      <c r="BH154" s="185"/>
      <c r="BI154" s="185"/>
      <c r="BJ154" s="185"/>
      <c r="BK154" s="185"/>
      <c r="BL154" s="185"/>
      <c r="BM154" s="185"/>
      <c r="BN154" s="185"/>
      <c r="BO154" s="185"/>
      <c r="BP154" s="185"/>
      <c r="BQ154" s="47"/>
      <c r="BR154" s="47"/>
      <c r="BS154" s="47"/>
      <c r="BT154" s="47"/>
      <c r="BU154" s="47"/>
      <c r="BV154" s="47"/>
      <c r="BW154" s="47"/>
      <c r="BX154" s="47"/>
      <c r="BY154" s="47"/>
      <c r="BZ154" s="47"/>
      <c r="CA154" s="185"/>
      <c r="CB154" s="185"/>
      <c r="CC154" s="47"/>
      <c r="CD154" s="47"/>
      <c r="CE154" s="47"/>
      <c r="CN154" s="55"/>
      <c r="CO154" s="55"/>
      <c r="CP154" s="55"/>
      <c r="CQ154" s="185"/>
      <c r="CR154" s="185"/>
      <c r="CS154" s="185"/>
      <c r="CT154" s="185"/>
      <c r="CU154" s="185"/>
      <c r="CV154" s="185"/>
      <c r="CW154" s="185"/>
      <c r="CX154" s="185"/>
    </row>
    <row r="155" spans="1:103" ht="15" customHeight="1" x14ac:dyDescent="0.25">
      <c r="BG155" s="185"/>
      <c r="BH155" s="185"/>
      <c r="BI155" s="185"/>
      <c r="BJ155" s="185"/>
      <c r="BK155" s="185"/>
      <c r="BL155" s="185"/>
      <c r="BM155" s="185"/>
      <c r="BN155" s="185"/>
      <c r="BO155" s="185"/>
      <c r="BP155" s="185"/>
      <c r="BQ155" s="47"/>
      <c r="BR155" s="47"/>
      <c r="BS155" s="47"/>
      <c r="BT155" s="47"/>
      <c r="BU155" s="47"/>
      <c r="BV155" s="47"/>
      <c r="BW155" s="47"/>
      <c r="BX155" s="47"/>
      <c r="BY155" s="47"/>
      <c r="BZ155" s="47"/>
      <c r="CA155" s="185"/>
      <c r="CB155" s="185"/>
      <c r="CC155" s="47"/>
      <c r="CD155" s="47"/>
      <c r="CE155" s="47"/>
      <c r="CN155" s="55"/>
      <c r="CO155" s="55"/>
      <c r="CP155" s="55"/>
      <c r="CQ155" s="185"/>
      <c r="CR155" s="185"/>
      <c r="CS155" s="185"/>
      <c r="CT155" s="185"/>
      <c r="CU155" s="185"/>
      <c r="CV155" s="185"/>
      <c r="CW155" s="185"/>
      <c r="CX155" s="185"/>
    </row>
    <row r="156" spans="1:103" ht="15" customHeight="1" x14ac:dyDescent="0.25">
      <c r="BG156" s="185"/>
      <c r="BH156" s="185"/>
      <c r="BI156" s="47"/>
      <c r="BJ156" s="47"/>
      <c r="BK156" s="47"/>
      <c r="BL156" s="47"/>
      <c r="BM156" s="47"/>
      <c r="BN156" s="47"/>
      <c r="BO156" s="47"/>
      <c r="BP156" s="47"/>
      <c r="BQ156" s="47"/>
      <c r="BR156" s="47"/>
      <c r="BS156" s="47"/>
      <c r="BT156" s="47"/>
      <c r="BU156" s="47"/>
      <c r="BV156" s="47"/>
      <c r="BW156" s="47"/>
      <c r="BX156" s="47"/>
      <c r="BY156" s="47"/>
      <c r="BZ156" s="47"/>
      <c r="CA156" s="185"/>
      <c r="CB156" s="185"/>
      <c r="CC156" s="47"/>
      <c r="CD156" s="47"/>
      <c r="CE156" s="47"/>
      <c r="CN156" s="47"/>
      <c r="CO156" s="55"/>
      <c r="CP156" s="55"/>
      <c r="CQ156" s="185"/>
      <c r="CR156" s="185"/>
      <c r="CS156" s="185"/>
      <c r="CT156" s="185"/>
      <c r="CU156" s="185"/>
      <c r="CV156" s="185"/>
      <c r="CW156" s="185"/>
      <c r="CX156" s="185"/>
    </row>
    <row r="157" spans="1:103" ht="15" customHeight="1" x14ac:dyDescent="0.25">
      <c r="BQ157" s="47"/>
      <c r="BR157" s="47"/>
      <c r="BS157" s="47"/>
      <c r="BT157" s="47"/>
      <c r="BU157" s="47"/>
      <c r="BV157" s="47"/>
      <c r="BW157" s="47"/>
      <c r="BX157" s="47"/>
      <c r="BY157" s="47"/>
      <c r="BZ157" s="47"/>
      <c r="CA157" s="185"/>
      <c r="CB157" s="185"/>
      <c r="CC157" s="47"/>
      <c r="CD157" s="47"/>
      <c r="CE157" s="47"/>
      <c r="CN157" s="185"/>
      <c r="CO157" s="55"/>
      <c r="CP157" s="55"/>
      <c r="CQ157" s="185"/>
      <c r="CR157" s="185"/>
      <c r="CS157" s="185"/>
      <c r="CT157" s="185"/>
      <c r="CU157" s="185"/>
      <c r="CV157" s="185"/>
      <c r="CW157" s="185"/>
      <c r="CX157" s="185"/>
    </row>
    <row r="158" spans="1:103" ht="15" customHeight="1" x14ac:dyDescent="0.25">
      <c r="BQ158" s="47"/>
      <c r="BR158" s="47"/>
      <c r="BS158" s="47"/>
      <c r="BT158" s="47"/>
      <c r="BU158" s="47"/>
      <c r="BV158" s="47"/>
      <c r="BW158" s="47"/>
      <c r="BX158" s="47"/>
      <c r="BY158" s="47"/>
      <c r="BZ158" s="47"/>
      <c r="CA158" s="185"/>
      <c r="CB158" s="185"/>
      <c r="CC158" s="47"/>
      <c r="CD158" s="47"/>
      <c r="CE158" s="47"/>
      <c r="CN158" s="185"/>
      <c r="CO158" s="55"/>
      <c r="CP158" s="55"/>
    </row>
    <row r="159" spans="1:103" ht="15" customHeight="1" x14ac:dyDescent="0.25">
      <c r="BQ159" s="47"/>
      <c r="BR159" s="47"/>
      <c r="BS159" s="47"/>
      <c r="BT159" s="47"/>
      <c r="BU159" s="47"/>
      <c r="BV159" s="47"/>
      <c r="BW159" s="47"/>
      <c r="BX159" s="185"/>
      <c r="BY159" s="185"/>
      <c r="BZ159" s="185"/>
      <c r="CA159" s="185"/>
      <c r="CB159" s="185"/>
      <c r="CC159" s="47"/>
      <c r="CD159" s="47"/>
      <c r="CE159" s="47"/>
      <c r="CN159" s="185"/>
      <c r="CO159" s="55"/>
      <c r="CP159" s="55"/>
    </row>
    <row r="160" spans="1:103" ht="15" customHeight="1" x14ac:dyDescent="0.25">
      <c r="BQ160" s="185"/>
      <c r="BR160" s="47"/>
      <c r="BS160" s="47"/>
      <c r="BT160" s="47"/>
      <c r="BU160" s="47"/>
      <c r="BV160" s="47"/>
      <c r="BW160" s="47"/>
      <c r="BX160" s="185"/>
      <c r="BY160" s="185"/>
      <c r="BZ160" s="185"/>
      <c r="CA160" s="185"/>
      <c r="CB160" s="185"/>
      <c r="CC160" s="185"/>
      <c r="CD160" s="47"/>
      <c r="CE160" s="47"/>
      <c r="CN160" s="185"/>
      <c r="CO160" s="55"/>
      <c r="CP160" s="55"/>
    </row>
    <row r="161" spans="59:94" ht="15" customHeight="1" x14ac:dyDescent="0.25">
      <c r="BQ161" s="185"/>
      <c r="BR161" s="47"/>
      <c r="BS161" s="47"/>
      <c r="BT161" s="47"/>
      <c r="BU161" s="47"/>
      <c r="BV161" s="47"/>
      <c r="BW161" s="47"/>
      <c r="BX161" s="185"/>
      <c r="BY161" s="185"/>
      <c r="BZ161" s="185"/>
      <c r="CA161" s="185"/>
      <c r="CB161" s="185"/>
      <c r="CC161" s="185"/>
      <c r="CD161" s="47"/>
      <c r="CE161" s="47"/>
      <c r="CN161" s="185"/>
      <c r="CO161" s="55"/>
      <c r="CP161" s="55"/>
    </row>
    <row r="162" spans="59:94" ht="15" customHeight="1" x14ac:dyDescent="0.25">
      <c r="BQ162" s="185"/>
      <c r="BR162" s="47"/>
      <c r="BS162" s="47"/>
      <c r="BT162" s="47"/>
      <c r="BU162" s="47"/>
      <c r="BV162" s="47"/>
      <c r="BW162" s="47"/>
      <c r="BX162" s="185"/>
      <c r="BY162" s="185"/>
      <c r="BZ162" s="185"/>
      <c r="CA162" s="185"/>
      <c r="CB162" s="185"/>
      <c r="CC162" s="185"/>
      <c r="CD162" s="47"/>
      <c r="CE162" s="47"/>
      <c r="CN162" s="185"/>
      <c r="CO162" s="55"/>
      <c r="CP162" s="55"/>
    </row>
    <row r="163" spans="59:94" ht="15" customHeight="1" x14ac:dyDescent="0.25">
      <c r="BG163" s="185"/>
      <c r="BH163" s="185"/>
      <c r="BI163" s="47"/>
      <c r="BJ163" s="47"/>
      <c r="BK163" s="47"/>
      <c r="BL163" s="47"/>
      <c r="BM163" s="47"/>
      <c r="BN163" s="47"/>
      <c r="BO163" s="47"/>
      <c r="BP163" s="47"/>
      <c r="BQ163" s="47"/>
      <c r="BR163" s="47"/>
      <c r="BS163" s="47"/>
      <c r="BT163" s="47"/>
      <c r="BU163" s="185"/>
      <c r="BV163" s="185"/>
      <c r="BW163" s="185"/>
      <c r="CB163" s="185"/>
      <c r="CC163" s="185"/>
      <c r="CD163" s="47"/>
      <c r="CE163" s="185"/>
      <c r="CN163" s="185"/>
      <c r="CO163" s="55"/>
      <c r="CP163" s="55"/>
    </row>
    <row r="164" spans="59:94" ht="15" customHeight="1" x14ac:dyDescent="0.25">
      <c r="BG164" s="185"/>
      <c r="BH164" s="185"/>
      <c r="BI164" s="47"/>
      <c r="BJ164" s="47"/>
      <c r="BK164" s="47"/>
      <c r="BL164" s="47"/>
      <c r="BM164" s="47"/>
      <c r="BN164" s="47"/>
      <c r="BO164" s="47"/>
      <c r="BP164" s="47"/>
      <c r="BQ164" s="47"/>
      <c r="BR164" s="185"/>
      <c r="BS164" s="185"/>
      <c r="BT164" s="47"/>
      <c r="CC164" s="185"/>
      <c r="CD164" s="47"/>
      <c r="CE164" s="185"/>
      <c r="CN164" s="185"/>
      <c r="CO164" s="55"/>
      <c r="CP164" s="55"/>
    </row>
    <row r="165" spans="59:94" ht="15" customHeight="1" x14ac:dyDescent="0.25">
      <c r="BG165" s="185"/>
      <c r="BH165" s="185"/>
      <c r="BI165" s="47"/>
      <c r="BJ165" s="47"/>
      <c r="BK165" s="47"/>
      <c r="BL165" s="47"/>
      <c r="BM165" s="47"/>
      <c r="BN165" s="47"/>
      <c r="BO165" s="47"/>
      <c r="BP165" s="47"/>
      <c r="BQ165" s="47"/>
      <c r="BR165" s="185"/>
      <c r="BS165" s="185"/>
      <c r="BT165" s="47"/>
      <c r="CC165" s="185"/>
      <c r="CD165" s="47"/>
      <c r="CE165" s="185"/>
      <c r="CN165" s="185"/>
      <c r="CO165" s="55"/>
      <c r="CP165" s="55"/>
    </row>
    <row r="166" spans="59:94" ht="15" customHeight="1" x14ac:dyDescent="0.25">
      <c r="BI166" s="47"/>
      <c r="BJ166" s="47"/>
      <c r="BK166" s="47"/>
      <c r="BL166" s="47"/>
      <c r="BM166" s="47"/>
      <c r="BN166" s="47"/>
      <c r="BO166" s="47"/>
      <c r="BP166" s="47"/>
      <c r="BQ166" s="47"/>
      <c r="BR166" s="185"/>
      <c r="BS166" s="185"/>
      <c r="BT166" s="47"/>
      <c r="CC166" s="185"/>
      <c r="CD166" s="47"/>
      <c r="CE166" s="185"/>
      <c r="CN166" s="185"/>
      <c r="CO166" s="55"/>
      <c r="CP166" s="55"/>
    </row>
    <row r="167" spans="59:94" ht="15" customHeight="1" x14ac:dyDescent="0.25">
      <c r="BI167" s="47"/>
      <c r="BJ167" s="47"/>
      <c r="BK167" s="47"/>
      <c r="BL167" s="47"/>
      <c r="BM167" s="47"/>
      <c r="BN167" s="47"/>
      <c r="BO167" s="47"/>
      <c r="BP167" s="47"/>
      <c r="BQ167" s="47"/>
      <c r="BR167" s="185"/>
      <c r="BS167" s="185"/>
      <c r="BT167" s="47"/>
      <c r="CC167" s="185"/>
      <c r="CD167" s="47"/>
      <c r="CE167" s="185"/>
      <c r="CN167" s="185"/>
      <c r="CO167" s="55"/>
      <c r="CP167" s="55"/>
    </row>
    <row r="168" spans="59:94" ht="15" customHeight="1" x14ac:dyDescent="0.25">
      <c r="BI168" s="47"/>
      <c r="BJ168" s="47"/>
      <c r="BK168" s="47"/>
      <c r="BL168" s="47"/>
      <c r="BM168" s="47"/>
      <c r="BN168" s="47"/>
      <c r="BO168" s="47"/>
      <c r="BP168" s="47"/>
      <c r="BQ168" s="47"/>
      <c r="BR168" s="185"/>
      <c r="BS168" s="185"/>
      <c r="BT168" s="47"/>
      <c r="CC168" s="185"/>
      <c r="CD168" s="47"/>
      <c r="CE168" s="185"/>
      <c r="CN168" s="185"/>
      <c r="CO168" s="55"/>
      <c r="CP168" s="55"/>
    </row>
    <row r="169" spans="59:94" ht="15" customHeight="1" x14ac:dyDescent="0.25">
      <c r="BI169" s="47"/>
      <c r="BJ169" s="47"/>
      <c r="BK169" s="47"/>
      <c r="BL169" s="47"/>
      <c r="BM169" s="47"/>
      <c r="BN169" s="47"/>
      <c r="BO169" s="47"/>
      <c r="BP169" s="47"/>
      <c r="BQ169" s="47"/>
      <c r="BR169" s="47"/>
      <c r="BS169" s="47"/>
      <c r="BT169" s="47"/>
      <c r="CC169" s="185"/>
      <c r="CD169" s="47"/>
      <c r="CE169" s="185"/>
      <c r="CN169" s="185"/>
      <c r="CO169" s="55"/>
      <c r="CP169" s="55"/>
    </row>
    <row r="170" spans="59:94" ht="15" customHeight="1" x14ac:dyDescent="0.25">
      <c r="BI170" s="47"/>
      <c r="BJ170" s="47"/>
      <c r="BK170" s="47"/>
      <c r="BL170" s="47"/>
      <c r="BM170" s="47"/>
      <c r="BN170" s="47"/>
      <c r="BO170" s="47"/>
      <c r="BP170" s="47"/>
      <c r="BQ170" s="47"/>
      <c r="BR170" s="47"/>
      <c r="BS170" s="47"/>
      <c r="BT170" s="47"/>
      <c r="CC170" s="185"/>
      <c r="CD170" s="47"/>
      <c r="CE170" s="185"/>
      <c r="CN170" s="185"/>
      <c r="CO170" s="55"/>
      <c r="CP170" s="55"/>
    </row>
    <row r="171" spans="59:94" ht="15" customHeight="1" x14ac:dyDescent="0.25">
      <c r="BI171" s="47"/>
      <c r="BJ171" s="47"/>
      <c r="BK171" s="47"/>
      <c r="BL171" s="47"/>
      <c r="BM171" s="47"/>
      <c r="BN171" s="47"/>
      <c r="BO171" s="47"/>
      <c r="BP171" s="47"/>
      <c r="BQ171" s="47"/>
      <c r="BR171" s="47"/>
      <c r="BS171" s="47"/>
      <c r="BT171" s="47"/>
      <c r="CC171" s="185"/>
      <c r="CD171" s="47"/>
      <c r="CE171" s="185"/>
      <c r="CN171" s="185"/>
      <c r="CO171" s="55"/>
      <c r="CP171" s="55"/>
    </row>
    <row r="172" spans="59:94" ht="15" customHeight="1" x14ac:dyDescent="0.25">
      <c r="BI172" s="47"/>
      <c r="BJ172" s="47"/>
      <c r="BK172" s="47"/>
      <c r="BL172" s="47"/>
      <c r="BM172" s="47"/>
      <c r="BN172" s="47"/>
      <c r="BO172" s="47"/>
      <c r="BP172" s="47"/>
      <c r="BQ172" s="47"/>
      <c r="BR172" s="47"/>
      <c r="BS172" s="47"/>
      <c r="BT172" s="47"/>
      <c r="CC172" s="185"/>
      <c r="CD172" s="47"/>
      <c r="CE172" s="185"/>
      <c r="CO172" s="55"/>
      <c r="CP172" s="55"/>
    </row>
    <row r="173" spans="59:94" ht="15" customHeight="1" x14ac:dyDescent="0.25">
      <c r="BI173" s="47"/>
      <c r="BJ173" s="47"/>
      <c r="BK173" s="47"/>
      <c r="BL173" s="47"/>
      <c r="BM173" s="47"/>
      <c r="BN173" s="47"/>
      <c r="BO173" s="47"/>
      <c r="BP173" s="47"/>
      <c r="BQ173" s="47"/>
      <c r="BR173" s="47"/>
      <c r="BS173" s="47"/>
      <c r="BT173" s="47"/>
      <c r="CC173" s="185"/>
      <c r="CD173" s="47"/>
      <c r="CE173" s="185"/>
      <c r="CO173" s="55"/>
      <c r="CP173" s="55"/>
    </row>
    <row r="174" spans="59:94" ht="15" customHeight="1" x14ac:dyDescent="0.25">
      <c r="BI174" s="47"/>
      <c r="BJ174" s="47"/>
      <c r="BK174" s="47"/>
      <c r="BL174" s="47"/>
      <c r="BM174" s="47"/>
      <c r="BN174" s="47"/>
      <c r="BO174" s="47"/>
      <c r="BP174" s="47"/>
      <c r="BQ174" s="47"/>
      <c r="BR174" s="47"/>
      <c r="BS174" s="47"/>
      <c r="BT174" s="47"/>
      <c r="CC174" s="185"/>
      <c r="CD174" s="47"/>
      <c r="CE174" s="185"/>
      <c r="CO174" s="55"/>
      <c r="CP174" s="55"/>
    </row>
    <row r="175" spans="59:94" ht="15" customHeight="1" x14ac:dyDescent="0.25">
      <c r="BI175" s="47"/>
      <c r="BJ175" s="47"/>
      <c r="BK175" s="47"/>
      <c r="BL175" s="47"/>
      <c r="BM175" s="47"/>
      <c r="BN175" s="47"/>
      <c r="BO175" s="47"/>
      <c r="BP175" s="47"/>
      <c r="BQ175" s="47"/>
      <c r="BR175" s="47"/>
      <c r="BS175" s="47"/>
      <c r="BT175" s="47"/>
      <c r="CD175" s="47"/>
      <c r="CE175" s="185"/>
      <c r="CO175" s="55"/>
      <c r="CP175" s="55"/>
    </row>
    <row r="176" spans="59:94" ht="15" customHeight="1" x14ac:dyDescent="0.25">
      <c r="BI176" s="47"/>
      <c r="BJ176" s="47"/>
      <c r="BK176" s="47"/>
      <c r="BL176" s="47"/>
      <c r="BM176" s="47"/>
      <c r="BN176" s="47"/>
      <c r="BO176" s="47"/>
      <c r="BP176" s="47"/>
      <c r="BQ176" s="47"/>
      <c r="BR176" s="47"/>
      <c r="BS176" s="47"/>
      <c r="BT176" s="47"/>
      <c r="CD176" s="47"/>
      <c r="CE176" s="185"/>
      <c r="CO176" s="55"/>
      <c r="CP176" s="55"/>
    </row>
    <row r="177" spans="61:94" ht="15" customHeight="1" x14ac:dyDescent="0.25">
      <c r="BI177" s="47"/>
      <c r="BJ177" s="47"/>
      <c r="BK177" s="47"/>
      <c r="BL177" s="47"/>
      <c r="BM177" s="47"/>
      <c r="BN177" s="47"/>
      <c r="BO177" s="47"/>
      <c r="BP177" s="47"/>
      <c r="BQ177" s="47"/>
      <c r="BR177" s="47"/>
      <c r="BS177" s="47"/>
      <c r="BT177" s="47"/>
      <c r="CD177" s="47"/>
      <c r="CE177" s="185"/>
      <c r="CO177" s="55"/>
      <c r="CP177" s="55"/>
    </row>
    <row r="178" spans="61:94" ht="15" customHeight="1" x14ac:dyDescent="0.25">
      <c r="BI178" s="47"/>
      <c r="BJ178" s="47"/>
      <c r="BK178" s="47"/>
      <c r="BL178" s="47"/>
      <c r="BM178" s="47"/>
      <c r="BN178" s="47"/>
      <c r="BO178" s="47"/>
      <c r="BP178" s="47"/>
      <c r="BQ178" s="47"/>
      <c r="BR178" s="47"/>
      <c r="BS178" s="47"/>
      <c r="BT178" s="47"/>
      <c r="CD178" s="47"/>
      <c r="CE178" s="185"/>
      <c r="CO178" s="55"/>
      <c r="CP178" s="55"/>
    </row>
    <row r="179" spans="61:94" ht="15" customHeight="1" x14ac:dyDescent="0.25">
      <c r="BI179" s="47"/>
      <c r="BJ179" s="47"/>
      <c r="BK179" s="47"/>
      <c r="BL179" s="47"/>
      <c r="BM179" s="47"/>
      <c r="BN179" s="47"/>
      <c r="BO179" s="47"/>
      <c r="BP179" s="47"/>
      <c r="BQ179" s="47"/>
      <c r="BR179" s="47"/>
      <c r="BS179" s="47"/>
      <c r="BT179" s="47"/>
      <c r="CD179" s="47"/>
      <c r="CO179" s="55"/>
      <c r="CP179" s="185"/>
    </row>
    <row r="180" spans="61:94" ht="15" customHeight="1" x14ac:dyDescent="0.25">
      <c r="BI180" s="47"/>
      <c r="BJ180" s="47"/>
      <c r="BK180" s="47"/>
      <c r="BL180" s="47"/>
      <c r="BM180" s="47"/>
      <c r="BN180" s="47"/>
      <c r="BO180" s="47"/>
      <c r="BP180" s="47"/>
      <c r="BQ180" s="47"/>
      <c r="BR180" s="47"/>
      <c r="BS180" s="47"/>
      <c r="BT180" s="47"/>
      <c r="CD180" s="47"/>
      <c r="CO180" s="55"/>
      <c r="CP180" s="185"/>
    </row>
    <row r="181" spans="61:94" ht="15" customHeight="1" x14ac:dyDescent="0.25">
      <c r="BI181" s="47"/>
      <c r="BJ181" s="47"/>
      <c r="BK181" s="47"/>
      <c r="BL181" s="47"/>
      <c r="BM181" s="47"/>
      <c r="BN181" s="47"/>
      <c r="BO181" s="47"/>
      <c r="BP181" s="47"/>
      <c r="BQ181" s="47"/>
      <c r="BR181" s="47"/>
      <c r="BS181" s="47"/>
      <c r="BT181" s="47"/>
      <c r="CD181" s="47"/>
      <c r="CO181" s="55"/>
      <c r="CP181" s="185"/>
    </row>
    <row r="182" spans="61:94" ht="15" customHeight="1" x14ac:dyDescent="0.25">
      <c r="BI182" s="47"/>
      <c r="BJ182" s="47"/>
      <c r="BK182" s="47"/>
      <c r="BL182" s="47"/>
      <c r="BM182" s="47"/>
      <c r="BN182" s="47"/>
      <c r="BO182" s="47"/>
      <c r="BP182" s="47"/>
      <c r="BQ182" s="47"/>
      <c r="BR182" s="47"/>
      <c r="BS182" s="47"/>
      <c r="BT182" s="47"/>
      <c r="CD182" s="185"/>
      <c r="CO182" s="185"/>
      <c r="CP182" s="185"/>
    </row>
    <row r="183" spans="61:94" ht="15" customHeight="1" x14ac:dyDescent="0.25">
      <c r="BI183" s="47"/>
      <c r="BJ183" s="47"/>
      <c r="BK183" s="47"/>
      <c r="BL183" s="47"/>
      <c r="BM183" s="47"/>
      <c r="BN183" s="47"/>
      <c r="BO183" s="47"/>
      <c r="BP183" s="47"/>
      <c r="BQ183" s="47"/>
      <c r="BR183" s="47"/>
      <c r="BS183" s="47"/>
      <c r="BT183" s="47"/>
      <c r="CD183" s="185"/>
      <c r="CO183" s="185"/>
      <c r="CP183" s="185"/>
    </row>
    <row r="184" spans="61:94" ht="15" customHeight="1" x14ac:dyDescent="0.25">
      <c r="BI184" s="47"/>
      <c r="BJ184" s="47"/>
      <c r="BK184" s="47"/>
      <c r="BL184" s="47"/>
      <c r="BM184" s="47"/>
      <c r="BN184" s="47"/>
      <c r="BO184" s="47"/>
      <c r="BP184" s="47"/>
      <c r="BQ184" s="47"/>
      <c r="BR184" s="47"/>
      <c r="BS184" s="47"/>
      <c r="BT184" s="47"/>
      <c r="CD184" s="185"/>
      <c r="CO184" s="185"/>
      <c r="CP184" s="185"/>
    </row>
    <row r="185" spans="61:94" ht="15" customHeight="1" x14ac:dyDescent="0.25">
      <c r="BI185" s="47"/>
      <c r="BJ185" s="47"/>
      <c r="BK185" s="47"/>
      <c r="BL185" s="47"/>
      <c r="BM185" s="47"/>
      <c r="BN185" s="47"/>
      <c r="BO185" s="47"/>
      <c r="BP185" s="47"/>
      <c r="BQ185" s="47"/>
      <c r="BR185" s="47"/>
      <c r="BS185" s="47"/>
      <c r="BT185" s="47"/>
      <c r="CD185" s="185"/>
      <c r="CO185" s="185"/>
      <c r="CP185" s="185"/>
    </row>
    <row r="186" spans="61:94" ht="15" customHeight="1" x14ac:dyDescent="0.25">
      <c r="BI186" s="185"/>
      <c r="BJ186" s="185"/>
      <c r="BK186" s="185"/>
      <c r="BL186" s="185"/>
      <c r="BM186" s="185"/>
      <c r="BN186" s="185"/>
      <c r="BO186" s="185"/>
      <c r="BP186" s="185"/>
      <c r="BQ186" s="185"/>
      <c r="BR186" s="47"/>
      <c r="BS186" s="47"/>
      <c r="BT186" s="185"/>
      <c r="CD186" s="185"/>
      <c r="CO186" s="185"/>
      <c r="CP186" s="185"/>
    </row>
    <row r="187" spans="61:94" ht="15" customHeight="1" x14ac:dyDescent="0.25">
      <c r="BI187" s="185"/>
      <c r="BJ187" s="185"/>
      <c r="BK187" s="185"/>
      <c r="BL187" s="185"/>
      <c r="BM187" s="185"/>
      <c r="BN187" s="185"/>
      <c r="BO187" s="185"/>
      <c r="BP187" s="185"/>
      <c r="BQ187" s="185"/>
      <c r="BR187" s="185"/>
      <c r="BS187" s="185"/>
      <c r="CD187" s="185"/>
      <c r="CO187" s="185"/>
      <c r="CP187" s="185"/>
    </row>
    <row r="188" spans="61:94" ht="15" customHeight="1" x14ac:dyDescent="0.25">
      <c r="BI188" s="185"/>
      <c r="BJ188" s="185"/>
      <c r="BK188" s="185"/>
      <c r="BL188" s="185"/>
      <c r="BM188" s="185"/>
      <c r="BN188" s="185"/>
      <c r="BO188" s="185"/>
      <c r="BP188" s="185"/>
      <c r="BQ188" s="185"/>
      <c r="BR188" s="185"/>
      <c r="BS188" s="185"/>
      <c r="CD188" s="185"/>
      <c r="CO188" s="185"/>
      <c r="CP188" s="185"/>
    </row>
    <row r="189" spans="61:94" ht="15" customHeight="1" x14ac:dyDescent="0.25">
      <c r="BI189" s="185"/>
      <c r="BJ189" s="185"/>
      <c r="BK189" s="185"/>
      <c r="BL189" s="185"/>
      <c r="BM189" s="185"/>
      <c r="BN189" s="185"/>
      <c r="BO189" s="185"/>
      <c r="BP189" s="185"/>
      <c r="BQ189" s="185"/>
      <c r="BR189" s="185"/>
      <c r="BS189" s="185"/>
      <c r="CD189" s="185"/>
      <c r="CO189" s="185"/>
      <c r="CP189" s="185"/>
    </row>
    <row r="190" spans="61:94" ht="15" customHeight="1" x14ac:dyDescent="0.25">
      <c r="BI190" s="185"/>
      <c r="BJ190" s="185"/>
      <c r="BK190" s="185"/>
      <c r="BL190" s="185"/>
      <c r="BM190" s="185"/>
      <c r="BN190" s="185"/>
      <c r="BO190" s="185"/>
      <c r="BP190" s="185"/>
      <c r="BQ190" s="185"/>
      <c r="BR190" s="185"/>
      <c r="BS190" s="185"/>
      <c r="CD190" s="185"/>
      <c r="CO190" s="185"/>
      <c r="CP190" s="185"/>
    </row>
    <row r="191" spans="61:94" ht="15" customHeight="1" x14ac:dyDescent="0.25">
      <c r="BI191" s="185"/>
      <c r="BJ191" s="185"/>
      <c r="BK191" s="185"/>
      <c r="BL191" s="185"/>
      <c r="BM191" s="185"/>
      <c r="BN191" s="185"/>
      <c r="BO191" s="185"/>
      <c r="BP191" s="185"/>
      <c r="BQ191" s="185"/>
      <c r="BR191" s="185"/>
      <c r="BS191" s="185"/>
      <c r="CD191" s="185"/>
      <c r="CO191" s="185"/>
      <c r="CP191" s="185"/>
    </row>
    <row r="192" spans="61:94" ht="15" customHeight="1" x14ac:dyDescent="0.25">
      <c r="BQ192" s="185"/>
      <c r="BR192" s="185"/>
      <c r="BS192" s="185"/>
      <c r="CD192" s="185"/>
      <c r="CO192" s="185"/>
      <c r="CP192" s="185"/>
    </row>
    <row r="193" spans="70:94" ht="15" customHeight="1" x14ac:dyDescent="0.25">
      <c r="BR193" s="185"/>
      <c r="BS193" s="185"/>
      <c r="CD193" s="185"/>
      <c r="CO193" s="185"/>
      <c r="CP193" s="185"/>
    </row>
    <row r="194" spans="70:94" ht="15" customHeight="1" x14ac:dyDescent="0.25">
      <c r="BR194" s="185"/>
      <c r="BS194" s="185"/>
      <c r="CD194" s="185"/>
      <c r="CO194" s="185"/>
    </row>
    <row r="195" spans="70:94" ht="15" customHeight="1" x14ac:dyDescent="0.25">
      <c r="BR195" s="185"/>
      <c r="BS195" s="185"/>
      <c r="CD195" s="185"/>
      <c r="CO195" s="185"/>
    </row>
    <row r="196" spans="70:94" ht="15" customHeight="1" x14ac:dyDescent="0.25">
      <c r="BR196" s="185"/>
      <c r="BS196" s="185"/>
      <c r="CD196" s="185"/>
      <c r="CO196" s="185"/>
    </row>
  </sheetData>
  <sortState xmlns:xlrd2="http://schemas.microsoft.com/office/spreadsheetml/2017/richdata2" ref="C3:BF15">
    <sortCondition ref="I3:I15"/>
  </sortState>
  <mergeCells count="99">
    <mergeCell ref="F1:F2"/>
    <mergeCell ref="A1:A2"/>
    <mergeCell ref="B1:B2"/>
    <mergeCell ref="C1:C2"/>
    <mergeCell ref="D1:D2"/>
    <mergeCell ref="E1:E2"/>
    <mergeCell ref="A3:A15"/>
    <mergeCell ref="V1:V2"/>
    <mergeCell ref="G1:G2"/>
    <mergeCell ref="H1:H2"/>
    <mergeCell ref="I1:I2"/>
    <mergeCell ref="J1:J2"/>
    <mergeCell ref="K1:K2"/>
    <mergeCell ref="L1:M1"/>
    <mergeCell ref="N1:N2"/>
    <mergeCell ref="O1:P1"/>
    <mergeCell ref="Q1:R1"/>
    <mergeCell ref="S1:S2"/>
    <mergeCell ref="T1:U1"/>
    <mergeCell ref="AK1:AL1"/>
    <mergeCell ref="W1:W2"/>
    <mergeCell ref="X1:Y1"/>
    <mergeCell ref="Z1:Z2"/>
    <mergeCell ref="AA1:AA2"/>
    <mergeCell ref="AB1:AC1"/>
    <mergeCell ref="AD1:AD2"/>
    <mergeCell ref="AE1:AE2"/>
    <mergeCell ref="AF1:AG1"/>
    <mergeCell ref="AH1:AH2"/>
    <mergeCell ref="AI1:AI2"/>
    <mergeCell ref="AJ1:AJ2"/>
    <mergeCell ref="AZ1:AZ2"/>
    <mergeCell ref="AM1:AM2"/>
    <mergeCell ref="AN1:AN2"/>
    <mergeCell ref="AO1:AP1"/>
    <mergeCell ref="AQ1:AQ2"/>
    <mergeCell ref="AR1:AS1"/>
    <mergeCell ref="AT1:AT2"/>
    <mergeCell ref="AU1:AU2"/>
    <mergeCell ref="AV1:AV2"/>
    <mergeCell ref="AW1:AW2"/>
    <mergeCell ref="AX1:AX2"/>
    <mergeCell ref="AY1:AY2"/>
    <mergeCell ref="BO1:BO2"/>
    <mergeCell ref="BA1:BA2"/>
    <mergeCell ref="BB1:BB2"/>
    <mergeCell ref="BC1:BC2"/>
    <mergeCell ref="BD1:BD2"/>
    <mergeCell ref="BE1:BE2"/>
    <mergeCell ref="BF1:BF2"/>
    <mergeCell ref="BJ1:BJ2"/>
    <mergeCell ref="BK1:BK2"/>
    <mergeCell ref="BL1:BL2"/>
    <mergeCell ref="BM1:BM2"/>
    <mergeCell ref="BN1:BN2"/>
    <mergeCell ref="CC1:CC2"/>
    <mergeCell ref="BP1:BP2"/>
    <mergeCell ref="BQ1:BQ2"/>
    <mergeCell ref="BR1:BR2"/>
    <mergeCell ref="BU1:BU2"/>
    <mergeCell ref="BV1:BV2"/>
    <mergeCell ref="BW1:BW2"/>
    <mergeCell ref="BX1:BX2"/>
    <mergeCell ref="BY1:BY2"/>
    <mergeCell ref="BZ1:BZ2"/>
    <mergeCell ref="CA1:CA2"/>
    <mergeCell ref="CB1:CB2"/>
    <mergeCell ref="CX1:CX2"/>
    <mergeCell ref="CY1:CY2"/>
    <mergeCell ref="CL1:CL2"/>
    <mergeCell ref="CM1:CM2"/>
    <mergeCell ref="CN1:CN2"/>
    <mergeCell ref="CQ1:CQ2"/>
    <mergeCell ref="CR1:CR2"/>
    <mergeCell ref="CS1:CS2"/>
    <mergeCell ref="CT1:CT2"/>
    <mergeCell ref="CU1:CU2"/>
    <mergeCell ref="CV1:CV2"/>
    <mergeCell ref="CG1:CG2"/>
    <mergeCell ref="CH1:CH2"/>
    <mergeCell ref="CI1:CI2"/>
    <mergeCell ref="CJ1:CJ2"/>
    <mergeCell ref="CW1:CW2"/>
    <mergeCell ref="CK1:CK2"/>
    <mergeCell ref="BD30:BF30"/>
    <mergeCell ref="AO17:AP17"/>
    <mergeCell ref="I18:J18"/>
    <mergeCell ref="M18:M19"/>
    <mergeCell ref="N18:N19"/>
    <mergeCell ref="AF18:AF19"/>
    <mergeCell ref="M20:M21"/>
    <mergeCell ref="N20:N21"/>
    <mergeCell ref="L22:L23"/>
    <mergeCell ref="M22:M23"/>
    <mergeCell ref="N22:N23"/>
    <mergeCell ref="S22:S23"/>
    <mergeCell ref="AF25:AF26"/>
    <mergeCell ref="U17:V17"/>
    <mergeCell ref="CF1:CF2"/>
  </mergeCells>
  <conditionalFormatting sqref="K3:K15">
    <cfRule type="cellIs" dxfId="226" priority="48" operator="equal">
      <formula>"مصعدة"</formula>
    </cfRule>
    <cfRule type="cellIs" dxfId="225" priority="49" operator="equal">
      <formula>"24 Hours"</formula>
    </cfRule>
    <cfRule type="cellIs" dxfId="224" priority="50" operator="equal">
      <formula>"48 Hours"</formula>
    </cfRule>
    <cfRule type="cellIs" dxfId="223" priority="51" operator="equal">
      <formula>"72 Hours"</formula>
    </cfRule>
    <cfRule type="cellIs" dxfId="222" priority="52" operator="equal">
      <formula>"More than 72 Hours"</formula>
    </cfRule>
  </conditionalFormatting>
  <conditionalFormatting sqref="AZ7">
    <cfRule type="cellIs" dxfId="221" priority="45" operator="equal">
      <formula>1</formula>
    </cfRule>
  </conditionalFormatting>
  <conditionalFormatting sqref="BA4:BA15">
    <cfRule type="cellIs" dxfId="220" priority="36" operator="equal">
      <formula>1</formula>
    </cfRule>
  </conditionalFormatting>
  <conditionalFormatting sqref="BD1:BD30 BD32:BD34 BD46:BD77 BD84:BD1048576">
    <cfRule type="cellIs" dxfId="219" priority="115" stopIfTrue="1" operator="equal">
      <formula>"Satisfied"</formula>
    </cfRule>
  </conditionalFormatting>
  <conditionalFormatting sqref="BE3:BE15">
    <cfRule type="cellIs" dxfId="215" priority="109" operator="equal">
      <formula>"Patient"</formula>
    </cfRule>
    <cfRule type="cellIs" dxfId="214" priority="110" operator="equal">
      <formula>"Hospital"</formula>
    </cfRule>
  </conditionalFormatting>
  <conditionalFormatting sqref="BI135">
    <cfRule type="cellIs" dxfId="213" priority="124" operator="equal">
      <formula>"Dissatisfied"</formula>
    </cfRule>
    <cfRule type="cellIs" dxfId="212" priority="125" operator="equal">
      <formula>"Neutral"</formula>
    </cfRule>
    <cfRule type="cellIs" dxfId="211" priority="126" operator="equal">
      <formula>"Satisfied"</formula>
    </cfRule>
  </conditionalFormatting>
  <conditionalFormatting sqref="BR3:BR5">
    <cfRule type="cellIs" dxfId="210" priority="16" operator="equal">
      <formula>"مصعدة"</formula>
    </cfRule>
    <cfRule type="cellIs" dxfId="209" priority="20" operator="equal">
      <formula>"More than 72 Hours"</formula>
    </cfRule>
  </conditionalFormatting>
  <conditionalFormatting sqref="BR3:BR10">
    <cfRule type="cellIs" dxfId="208" priority="17" operator="equal">
      <formula>"24 Hours"</formula>
    </cfRule>
    <cfRule type="cellIs" dxfId="207" priority="18" operator="equal">
      <formula>"48 Hours"</formula>
    </cfRule>
    <cfRule type="cellIs" dxfId="206" priority="19" operator="equal">
      <formula>"72 Hours"</formula>
    </cfRule>
  </conditionalFormatting>
  <conditionalFormatting sqref="BR6:BR10">
    <cfRule type="cellIs" dxfId="205" priority="120" operator="equal">
      <formula>"More than 72 hours"</formula>
    </cfRule>
  </conditionalFormatting>
  <conditionalFormatting sqref="CC3:CC4">
    <cfRule type="cellIs" dxfId="204" priority="11" operator="equal">
      <formula>"مصعدة"</formula>
    </cfRule>
    <cfRule type="cellIs" dxfId="203" priority="12" operator="equal">
      <formula>"24 Hours"</formula>
    </cfRule>
    <cfRule type="cellIs" dxfId="202" priority="13" operator="equal">
      <formula>"48 Hours"</formula>
    </cfRule>
    <cfRule type="cellIs" dxfId="201" priority="14" operator="equal">
      <formula>"72 Hours"</formula>
    </cfRule>
    <cfRule type="cellIs" dxfId="200" priority="15" operator="equal">
      <formula>"More than 72 Hours"</formula>
    </cfRule>
  </conditionalFormatting>
  <conditionalFormatting sqref="CN3:CN8">
    <cfRule type="cellIs" dxfId="199" priority="6" operator="equal">
      <formula>"مصعدة"</formula>
    </cfRule>
    <cfRule type="cellIs" dxfId="198" priority="7" operator="equal">
      <formula>"24 Hours"</formula>
    </cfRule>
    <cfRule type="cellIs" dxfId="197" priority="8" operator="equal">
      <formula>"48 Hours"</formula>
    </cfRule>
    <cfRule type="cellIs" dxfId="196" priority="9" operator="equal">
      <formula>"72 Hours"</formula>
    </cfRule>
    <cfRule type="cellIs" dxfId="195" priority="10" operator="equal">
      <formula>"More than 72 Hours"</formula>
    </cfRule>
  </conditionalFormatting>
  <conditionalFormatting sqref="CY3:CY4">
    <cfRule type="cellIs" dxfId="194" priority="1" operator="equal">
      <formula>"مصعدة"</formula>
    </cfRule>
    <cfRule type="cellIs" dxfId="193" priority="2" operator="equal">
      <formula>"24 Hours"</formula>
    </cfRule>
    <cfRule type="cellIs" dxfId="192" priority="3" operator="equal">
      <formula>"48 Hours"</formula>
    </cfRule>
    <cfRule type="cellIs" dxfId="191" priority="4" operator="equal">
      <formula>"72 Hours"</formula>
    </cfRule>
    <cfRule type="cellIs" dxfId="190" priority="5" operator="equal">
      <formula>"More than 72 Hours"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14" stopIfTrue="1" operator="equal" id="{B33E9007-B21F-4710-8B00-34ECF69CE2E1}">
            <xm:f>'[2023 Q4.xlsx]Dropdown'!#REF!</xm:f>
            <x14:dxf>
              <fill>
                <patternFill>
                  <bgColor rgb="FFFFEB9C"/>
                </patternFill>
              </fill>
            </x14:dxf>
          </x14:cfRule>
          <xm:sqref>BD32:BD34 BD46:BD77 BD84:BD1048576 BD1:BD30</xm:sqref>
        </x14:conditionalFormatting>
        <x14:conditionalFormatting xmlns:xm="http://schemas.microsoft.com/office/excel/2006/main">
          <x14:cfRule type="cellIs" priority="111" stopIfTrue="1" operator="equal" id="{4D453B42-FCEE-45EB-B22F-43E6B235AEC2}">
            <xm:f>'[2023 Q4.xlsx]Dropdown'!#REF!</xm:f>
            <x14:dxf>
              <fill>
                <patternFill>
                  <bgColor rgb="FFFFC7CE"/>
                </patternFill>
              </fill>
            </x14:dxf>
          </x14:cfRule>
          <xm:sqref>BD1:BF30</xm:sqref>
        </x14:conditionalFormatting>
        <x14:conditionalFormatting xmlns:xm="http://schemas.microsoft.com/office/excel/2006/main">
          <x14:cfRule type="cellIs" priority="113" stopIfTrue="1" operator="equal" id="{AEA233B2-8294-4872-89FA-C6C7AFAFF8E2}">
            <xm:f>'[2023 Q4.xlsx]Dropdown'!#REF!</xm:f>
            <x14:dxf>
              <fill>
                <patternFill>
                  <bgColor rgb="FFFFC7CE"/>
                </patternFill>
              </fill>
            </x14:dxf>
          </x14:cfRule>
          <xm:sqref>BD32:BF34 BD46:BF77 BD84:BF1048576</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'C:\Users\n.patientrelations03\Desktop\[2023 Q4.xlsx]Dropdown'!#REF!</xm:f>
          </x14:formula1>
          <xm:sqref>K1 BD84:BD1048576 K16:K1048576 BD32:BD34 BD46:BD77 BD1:BD30 AX3:AY15</xm:sqref>
        </x14:dataValidation>
        <x14:dataValidation type="list" allowBlank="1" showInputMessage="1" showErrorMessage="1" xr:uid="{00000000-0002-0000-0100-000001000000}">
          <x14:formula1>
            <xm:f>'C:\Users\n.pr012\OneDrive - Al Hammadi\Patient Experience Department\Final Reports - Complaints Portal\1.1. Complaints Reports\[Complaints Report - 2025.xlsx]DropDown'!#REF!</xm:f>
          </x14:formula1>
          <xm:sqref>AR28 BR6:BR10</xm:sqref>
        </x14:dataValidation>
        <x14:dataValidation type="list" allowBlank="1" showInputMessage="1" showErrorMessage="1" xr:uid="{00000000-0002-0000-0100-000002000000}">
          <x14:formula1>
            <xm:f>'C:\Users\n.patientrelations03\AppData\Local\Temp\Temp1_Submission of Complaints'' related Documents by 19th of February 2026.zip\[Complaints Report - 2022.xlsx]Dropdown'!#REF!</xm:f>
          </x14:formula1>
          <xm:sqref>K3:K15 BR3:BR5 CC3:CC4 CN3:CN8 CY3:CY4</xm:sqref>
        </x14:dataValidation>
        <x14:dataValidation type="list" allowBlank="1" showInputMessage="1" showErrorMessage="1" xr:uid="{00000000-0002-0000-0100-000003000000}">
          <x14:formula1>
            <xm:f>Dropdown!$A$16:$A$17</xm:f>
          </x14:formula1>
          <xm:sqref>BE3:BE15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N197"/>
  <sheetViews>
    <sheetView topLeftCell="AS44" zoomScale="85" zoomScaleNormal="85" workbookViewId="0">
      <selection activeCell="AV64" sqref="AV64:AW64"/>
    </sheetView>
  </sheetViews>
  <sheetFormatPr defaultColWidth="9.5703125" defaultRowHeight="15" x14ac:dyDescent="0.25"/>
  <cols>
    <col min="1" max="1" width="11.140625" style="123" bestFit="1" customWidth="1"/>
    <col min="2" max="2" width="6.7109375" style="4" customWidth="1"/>
    <col min="3" max="3" width="13.28515625" style="65" customWidth="1"/>
    <col min="4" max="4" width="16.5703125" style="4" bestFit="1" customWidth="1"/>
    <col min="5" max="5" width="19" style="4" bestFit="1" customWidth="1"/>
    <col min="6" max="6" width="15.42578125" style="4" bestFit="1" customWidth="1"/>
    <col min="7" max="7" width="17.7109375" style="4" customWidth="1"/>
    <col min="8" max="8" width="33.85546875" style="4" customWidth="1"/>
    <col min="9" max="9" width="33.85546875" style="234" bestFit="1" customWidth="1"/>
    <col min="10" max="10" width="16.140625" style="4" bestFit="1" customWidth="1"/>
    <col min="11" max="11" width="19.28515625" style="4" bestFit="1" customWidth="1"/>
    <col min="12" max="12" width="29.42578125" style="63" bestFit="1" customWidth="1"/>
    <col min="13" max="13" width="18.7109375" style="4" bestFit="1" customWidth="1"/>
    <col min="14" max="14" width="19.42578125" style="4" bestFit="1" customWidth="1"/>
    <col min="15" max="15" width="27.7109375" style="4" bestFit="1" customWidth="1"/>
    <col min="16" max="16" width="12.85546875" style="4" bestFit="1" customWidth="1"/>
    <col min="17" max="17" width="27.7109375" style="4" bestFit="1" customWidth="1"/>
    <col min="18" max="18" width="18.42578125" style="4" bestFit="1" customWidth="1"/>
    <col min="19" max="19" width="19.42578125" style="4" bestFit="1" customWidth="1"/>
    <col min="20" max="20" width="27.7109375" style="4" bestFit="1" customWidth="1"/>
    <col min="21" max="21" width="11.42578125" style="4" bestFit="1" customWidth="1"/>
    <col min="22" max="22" width="19.42578125" style="4" bestFit="1" customWidth="1"/>
    <col min="23" max="23" width="33.7109375" style="307" bestFit="1" customWidth="1"/>
    <col min="24" max="24" width="28" style="4" bestFit="1" customWidth="1"/>
    <col min="25" max="25" width="11" style="64" bestFit="1" customWidth="1"/>
    <col min="26" max="26" width="14.140625" style="4" customWidth="1"/>
    <col min="27" max="27" width="30" style="4" customWidth="1"/>
    <col min="28" max="28" width="28" style="4" bestFit="1" customWidth="1"/>
    <col min="29" max="29" width="11" style="64" bestFit="1" customWidth="1"/>
    <col min="30" max="30" width="16" style="4" customWidth="1"/>
    <col min="31" max="31" width="29.7109375" style="4" customWidth="1"/>
    <col min="32" max="32" width="25.28515625" style="4" bestFit="1" customWidth="1"/>
    <col min="33" max="33" width="10.7109375" style="4" bestFit="1" customWidth="1"/>
    <col min="34" max="34" width="19.42578125" style="4" bestFit="1" customWidth="1"/>
    <col min="35" max="35" width="15.140625" style="4" customWidth="1"/>
    <col min="36" max="36" width="29.85546875" style="4" customWidth="1"/>
    <col min="37" max="37" width="22" style="63" bestFit="1" customWidth="1"/>
    <col min="38" max="38" width="10.42578125" style="4" bestFit="1" customWidth="1"/>
    <col min="39" max="39" width="19.42578125" style="4" bestFit="1" customWidth="1"/>
    <col min="40" max="40" width="34.140625" style="4" bestFit="1" customWidth="1"/>
    <col min="41" max="41" width="36.7109375" style="4" customWidth="1"/>
    <col min="42" max="42" width="16.5703125" style="64" customWidth="1"/>
    <col min="43" max="43" width="26.5703125" style="4" customWidth="1"/>
    <col min="44" max="44" width="36.7109375" style="4" customWidth="1"/>
    <col min="45" max="45" width="28.7109375" style="63" customWidth="1"/>
    <col min="46" max="46" width="15.5703125" style="64" customWidth="1"/>
    <col min="47" max="47" width="31.140625" style="4" customWidth="1"/>
    <col min="48" max="48" width="10.42578125" style="4" customWidth="1"/>
    <col min="49" max="49" width="28.140625" style="4" customWidth="1"/>
    <col min="50" max="53" width="28.42578125" style="65" customWidth="1"/>
    <col min="54" max="54" width="33.7109375" style="283" customWidth="1"/>
    <col min="55" max="55" width="30" style="268" customWidth="1"/>
    <col min="56" max="56" width="32.5703125" style="4" bestFit="1" customWidth="1"/>
    <col min="57" max="57" width="27.140625" style="4" bestFit="1" customWidth="1"/>
    <col min="58" max="58" width="37.7109375" style="4" customWidth="1"/>
    <col min="60" max="60" width="9.5703125" style="4"/>
    <col min="61" max="61" width="24.28515625" style="4" customWidth="1"/>
    <col min="62" max="62" width="27.140625" style="4" bestFit="1" customWidth="1"/>
    <col min="63" max="63" width="18.5703125" style="4" bestFit="1" customWidth="1"/>
    <col min="64" max="64" width="16.7109375" style="4" bestFit="1" customWidth="1"/>
    <col min="65" max="65" width="18" style="4" customWidth="1"/>
    <col min="66" max="66" width="21.85546875" style="4" bestFit="1" customWidth="1"/>
    <col min="67" max="67" width="19.7109375" style="4" bestFit="1" customWidth="1"/>
    <col min="68" max="68" width="20.7109375" style="4" bestFit="1" customWidth="1"/>
    <col min="69" max="69" width="13" style="4" customWidth="1"/>
    <col min="70" max="70" width="16.28515625" style="4" bestFit="1" customWidth="1"/>
    <col min="71" max="71" width="9.5703125" style="4"/>
    <col min="72" max="72" width="16" style="4" customWidth="1"/>
    <col min="73" max="73" width="15" style="4" bestFit="1" customWidth="1"/>
    <col min="74" max="74" width="15.28515625" style="4" bestFit="1" customWidth="1"/>
    <col min="75" max="75" width="16.28515625" style="4" bestFit="1" customWidth="1"/>
    <col min="76" max="76" width="16.5703125" style="4" customWidth="1"/>
    <col min="77" max="77" width="18.7109375" style="4" bestFit="1" customWidth="1"/>
    <col min="78" max="78" width="18.85546875" style="4" bestFit="1" customWidth="1"/>
    <col min="79" max="79" width="20.7109375" style="4" bestFit="1" customWidth="1"/>
    <col min="80" max="80" width="20.28515625" style="4" bestFit="1" customWidth="1"/>
    <col min="81" max="81" width="18.5703125" style="4" customWidth="1"/>
    <col min="82" max="82" width="9.5703125" style="4"/>
    <col min="83" max="83" width="27" style="4" customWidth="1"/>
    <col min="84" max="84" width="14.85546875" style="4" customWidth="1"/>
    <col min="85" max="85" width="15" style="4" bestFit="1" customWidth="1"/>
    <col min="86" max="86" width="16.28515625" style="4" bestFit="1" customWidth="1"/>
    <col min="87" max="88" width="15" style="4" bestFit="1" customWidth="1"/>
    <col min="89" max="89" width="20" style="4" bestFit="1" customWidth="1"/>
    <col min="90" max="90" width="20.7109375" style="4" bestFit="1" customWidth="1"/>
    <col min="91" max="91" width="20.28515625" style="4" bestFit="1" customWidth="1"/>
    <col min="92" max="92" width="16.28515625" style="4" bestFit="1" customWidth="1"/>
    <col min="93" max="93" width="9.5703125" style="4"/>
    <col min="94" max="94" width="17" style="4" bestFit="1" customWidth="1"/>
    <col min="95" max="95" width="15.42578125" style="4" customWidth="1"/>
    <col min="96" max="96" width="15" style="4" bestFit="1" customWidth="1"/>
    <col min="97" max="97" width="16.7109375" style="4" bestFit="1" customWidth="1"/>
    <col min="98" max="98" width="19.42578125" style="4" customWidth="1"/>
    <col min="99" max="99" width="25.140625" style="4" bestFit="1" customWidth="1"/>
    <col min="100" max="100" width="18.28515625" style="4" bestFit="1" customWidth="1"/>
    <col min="101" max="101" width="20.7109375" style="4" customWidth="1"/>
    <col min="102" max="102" width="21.42578125" style="4" bestFit="1" customWidth="1"/>
    <col min="103" max="103" width="19.140625" style="4" bestFit="1" customWidth="1"/>
    <col min="104" max="105" width="19.85546875" style="4" bestFit="1" customWidth="1"/>
    <col min="106" max="16384" width="9.5703125" style="4"/>
  </cols>
  <sheetData>
    <row r="1" spans="1:106" s="160" customFormat="1" ht="36.75" customHeight="1" x14ac:dyDescent="0.3">
      <c r="A1" s="444"/>
      <c r="B1" s="444" t="s">
        <v>1</v>
      </c>
      <c r="C1" s="446" t="s">
        <v>2</v>
      </c>
      <c r="D1" s="434" t="s">
        <v>3</v>
      </c>
      <c r="E1" s="434" t="s">
        <v>4</v>
      </c>
      <c r="F1" s="434" t="s">
        <v>5</v>
      </c>
      <c r="G1" s="434" t="s">
        <v>6</v>
      </c>
      <c r="H1" s="434" t="s">
        <v>7</v>
      </c>
      <c r="I1" s="436" t="s">
        <v>8</v>
      </c>
      <c r="J1" s="434" t="s">
        <v>9</v>
      </c>
      <c r="K1" s="438" t="s">
        <v>10</v>
      </c>
      <c r="L1" s="426" t="s">
        <v>11</v>
      </c>
      <c r="M1" s="426"/>
      <c r="N1" s="422" t="s">
        <v>12</v>
      </c>
      <c r="O1" s="426" t="s">
        <v>13</v>
      </c>
      <c r="P1" s="426"/>
      <c r="Q1" s="426" t="s">
        <v>14</v>
      </c>
      <c r="R1" s="426"/>
      <c r="S1" s="422" t="s">
        <v>12</v>
      </c>
      <c r="T1" s="440" t="s">
        <v>15</v>
      </c>
      <c r="U1" s="440"/>
      <c r="V1" s="422" t="s">
        <v>12</v>
      </c>
      <c r="W1" s="429" t="s">
        <v>16</v>
      </c>
      <c r="X1" s="431" t="s">
        <v>17</v>
      </c>
      <c r="Y1" s="431"/>
      <c r="Z1" s="422" t="s">
        <v>12</v>
      </c>
      <c r="AA1" s="424" t="s">
        <v>18</v>
      </c>
      <c r="AB1" s="426" t="s">
        <v>19</v>
      </c>
      <c r="AC1" s="426"/>
      <c r="AD1" s="422" t="s">
        <v>12</v>
      </c>
      <c r="AE1" s="424" t="s">
        <v>20</v>
      </c>
      <c r="AF1" s="426" t="s">
        <v>21</v>
      </c>
      <c r="AG1" s="426"/>
      <c r="AH1" s="422" t="s">
        <v>12</v>
      </c>
      <c r="AI1" s="432" t="s">
        <v>22</v>
      </c>
      <c r="AJ1" s="424" t="s">
        <v>23</v>
      </c>
      <c r="AK1" s="426" t="s">
        <v>24</v>
      </c>
      <c r="AL1" s="426"/>
      <c r="AM1" s="422" t="s">
        <v>12</v>
      </c>
      <c r="AN1" s="424" t="s">
        <v>25</v>
      </c>
      <c r="AO1" s="426" t="s">
        <v>26</v>
      </c>
      <c r="AP1" s="426"/>
      <c r="AQ1" s="424" t="s">
        <v>27</v>
      </c>
      <c r="AR1" s="426" t="s">
        <v>28</v>
      </c>
      <c r="AS1" s="426"/>
      <c r="AT1" s="422" t="s">
        <v>12</v>
      </c>
      <c r="AU1" s="427" t="s">
        <v>29</v>
      </c>
      <c r="AV1" s="414" t="s">
        <v>30</v>
      </c>
      <c r="AW1" s="414" t="s">
        <v>31</v>
      </c>
      <c r="AX1" s="414" t="s">
        <v>108</v>
      </c>
      <c r="AY1" s="414" t="s">
        <v>109</v>
      </c>
      <c r="AZ1" s="414" t="s">
        <v>110</v>
      </c>
      <c r="BA1" s="414" t="s">
        <v>32</v>
      </c>
      <c r="BB1" s="416" t="s">
        <v>106</v>
      </c>
      <c r="BC1" s="418" t="s">
        <v>107</v>
      </c>
      <c r="BD1" s="420" t="s">
        <v>33</v>
      </c>
      <c r="BE1" s="420" t="s">
        <v>35</v>
      </c>
      <c r="BF1" s="420" t="s">
        <v>34</v>
      </c>
      <c r="BH1" s="161"/>
      <c r="BJ1" s="410" t="s">
        <v>2</v>
      </c>
      <c r="BK1" s="386" t="s">
        <v>3</v>
      </c>
      <c r="BL1" s="386" t="s">
        <v>4</v>
      </c>
      <c r="BM1" s="386" t="s">
        <v>5</v>
      </c>
      <c r="BN1" s="386" t="s">
        <v>6</v>
      </c>
      <c r="BO1" s="386" t="s">
        <v>7</v>
      </c>
      <c r="BP1" s="410" t="s">
        <v>8</v>
      </c>
      <c r="BQ1" s="386" t="s">
        <v>9</v>
      </c>
      <c r="BR1" s="412" t="s">
        <v>10</v>
      </c>
      <c r="BU1" s="410" t="s">
        <v>2</v>
      </c>
      <c r="BV1" s="386" t="s">
        <v>3</v>
      </c>
      <c r="BW1" s="386" t="s">
        <v>4</v>
      </c>
      <c r="BX1" s="386" t="s">
        <v>5</v>
      </c>
      <c r="BY1" s="386" t="s">
        <v>6</v>
      </c>
      <c r="BZ1" s="386" t="s">
        <v>7</v>
      </c>
      <c r="CA1" s="410" t="s">
        <v>8</v>
      </c>
      <c r="CB1" s="386" t="s">
        <v>9</v>
      </c>
      <c r="CC1" s="412" t="s">
        <v>10</v>
      </c>
      <c r="CF1" s="410" t="s">
        <v>2</v>
      </c>
      <c r="CG1" s="386" t="s">
        <v>3</v>
      </c>
      <c r="CH1" s="386" t="s">
        <v>4</v>
      </c>
      <c r="CI1" s="386" t="s">
        <v>5</v>
      </c>
      <c r="CJ1" s="386" t="s">
        <v>6</v>
      </c>
      <c r="CK1" s="386" t="s">
        <v>7</v>
      </c>
      <c r="CL1" s="410" t="s">
        <v>8</v>
      </c>
      <c r="CM1" s="386" t="s">
        <v>9</v>
      </c>
      <c r="CN1" s="412" t="s">
        <v>10</v>
      </c>
      <c r="CQ1" s="410" t="s">
        <v>2</v>
      </c>
      <c r="CR1" s="386" t="s">
        <v>3</v>
      </c>
      <c r="CS1" s="386" t="s">
        <v>4</v>
      </c>
      <c r="CT1" s="386" t="s">
        <v>5</v>
      </c>
      <c r="CU1" s="386" t="s">
        <v>6</v>
      </c>
      <c r="CV1" s="386" t="s">
        <v>7</v>
      </c>
      <c r="CW1" s="410" t="s">
        <v>8</v>
      </c>
      <c r="CX1" s="386" t="s">
        <v>9</v>
      </c>
      <c r="CY1" s="412" t="s">
        <v>10</v>
      </c>
    </row>
    <row r="2" spans="1:106" s="165" customFormat="1" ht="12.75" customHeight="1" x14ac:dyDescent="0.3">
      <c r="A2" s="445"/>
      <c r="B2" s="445"/>
      <c r="C2" s="447"/>
      <c r="D2" s="435"/>
      <c r="E2" s="435"/>
      <c r="F2" s="435"/>
      <c r="G2" s="435"/>
      <c r="H2" s="435"/>
      <c r="I2" s="437"/>
      <c r="J2" s="435"/>
      <c r="K2" s="439"/>
      <c r="L2" s="162" t="s">
        <v>36</v>
      </c>
      <c r="M2" s="163" t="s">
        <v>37</v>
      </c>
      <c r="N2" s="423"/>
      <c r="O2" s="162" t="s">
        <v>36</v>
      </c>
      <c r="P2" s="163" t="s">
        <v>37</v>
      </c>
      <c r="Q2" s="162" t="s">
        <v>36</v>
      </c>
      <c r="R2" s="163" t="s">
        <v>37</v>
      </c>
      <c r="S2" s="423"/>
      <c r="T2" s="162" t="s">
        <v>36</v>
      </c>
      <c r="U2" s="163" t="s">
        <v>37</v>
      </c>
      <c r="V2" s="423"/>
      <c r="W2" s="430"/>
      <c r="X2" s="162" t="s">
        <v>36</v>
      </c>
      <c r="Y2" s="163" t="s">
        <v>37</v>
      </c>
      <c r="Z2" s="423"/>
      <c r="AA2" s="425"/>
      <c r="AB2" s="162" t="s">
        <v>36</v>
      </c>
      <c r="AC2" s="163" t="s">
        <v>37</v>
      </c>
      <c r="AD2" s="423"/>
      <c r="AE2" s="425"/>
      <c r="AF2" s="162" t="s">
        <v>36</v>
      </c>
      <c r="AG2" s="163" t="s">
        <v>37</v>
      </c>
      <c r="AH2" s="423"/>
      <c r="AI2" s="433"/>
      <c r="AJ2" s="425"/>
      <c r="AK2" s="162" t="s">
        <v>36</v>
      </c>
      <c r="AL2" s="163" t="s">
        <v>37</v>
      </c>
      <c r="AM2" s="423"/>
      <c r="AN2" s="425"/>
      <c r="AO2" s="162" t="s">
        <v>36</v>
      </c>
      <c r="AP2" s="163" t="s">
        <v>37</v>
      </c>
      <c r="AQ2" s="425"/>
      <c r="AR2" s="162" t="s">
        <v>36</v>
      </c>
      <c r="AS2" s="163" t="s">
        <v>37</v>
      </c>
      <c r="AT2" s="423"/>
      <c r="AU2" s="428"/>
      <c r="AV2" s="415"/>
      <c r="AW2" s="415"/>
      <c r="AX2" s="415"/>
      <c r="AY2" s="415"/>
      <c r="AZ2" s="415"/>
      <c r="BA2" s="415"/>
      <c r="BB2" s="417"/>
      <c r="BC2" s="419"/>
      <c r="BD2" s="421"/>
      <c r="BE2" s="421"/>
      <c r="BF2" s="421"/>
      <c r="BG2" s="164"/>
      <c r="BJ2" s="411"/>
      <c r="BK2" s="387"/>
      <c r="BL2" s="387"/>
      <c r="BM2" s="387"/>
      <c r="BN2" s="387"/>
      <c r="BO2" s="387"/>
      <c r="BP2" s="411"/>
      <c r="BQ2" s="387"/>
      <c r="BR2" s="413"/>
      <c r="BU2" s="411"/>
      <c r="BV2" s="387"/>
      <c r="BW2" s="387"/>
      <c r="BX2" s="387"/>
      <c r="BY2" s="387"/>
      <c r="BZ2" s="387"/>
      <c r="CA2" s="411"/>
      <c r="CB2" s="387"/>
      <c r="CC2" s="413"/>
      <c r="CF2" s="411"/>
      <c r="CG2" s="387"/>
      <c r="CH2" s="387"/>
      <c r="CI2" s="387"/>
      <c r="CJ2" s="387"/>
      <c r="CK2" s="387"/>
      <c r="CL2" s="411"/>
      <c r="CM2" s="387"/>
      <c r="CN2" s="413"/>
      <c r="CQ2" s="411"/>
      <c r="CR2" s="387"/>
      <c r="CS2" s="387"/>
      <c r="CT2" s="387"/>
      <c r="CU2" s="387"/>
      <c r="CV2" s="387"/>
      <c r="CW2" s="411"/>
      <c r="CX2" s="387"/>
      <c r="CY2" s="413"/>
    </row>
    <row r="3" spans="1:106" ht="15" customHeight="1" x14ac:dyDescent="0.25">
      <c r="A3" s="441">
        <v>1</v>
      </c>
      <c r="B3" s="10">
        <v>1</v>
      </c>
      <c r="C3" s="9">
        <v>26</v>
      </c>
      <c r="D3" s="359">
        <v>30193325</v>
      </c>
      <c r="E3" s="359" t="s">
        <v>517</v>
      </c>
      <c r="F3" s="359" t="s">
        <v>522</v>
      </c>
      <c r="G3" s="359" t="s">
        <v>524</v>
      </c>
      <c r="H3" s="359" t="s">
        <v>536</v>
      </c>
      <c r="I3" s="360">
        <v>44805.036111111112</v>
      </c>
      <c r="J3" s="359" t="s">
        <v>549</v>
      </c>
      <c r="K3" s="110" t="s">
        <v>126</v>
      </c>
      <c r="L3" s="356">
        <v>44801</v>
      </c>
      <c r="M3" s="357">
        <v>0.77361111111111114</v>
      </c>
      <c r="N3" s="361" t="s">
        <v>549</v>
      </c>
      <c r="O3" s="356">
        <v>44805</v>
      </c>
      <c r="P3" s="357">
        <v>3.6111111111111115E-2</v>
      </c>
      <c r="Q3" s="356">
        <v>44805</v>
      </c>
      <c r="R3" s="3">
        <v>0.79375000000000007</v>
      </c>
      <c r="S3" s="361" t="s">
        <v>549</v>
      </c>
      <c r="T3" s="356">
        <v>44805</v>
      </c>
      <c r="U3" s="3">
        <v>0.79583333333333339</v>
      </c>
      <c r="V3" s="361" t="s">
        <v>549</v>
      </c>
      <c r="W3" s="300">
        <f>(U3+T3)-(P3+O3)</f>
        <v>0.75972222221753327</v>
      </c>
      <c r="X3" s="13"/>
      <c r="Y3" s="3"/>
      <c r="Z3" s="11"/>
      <c r="AA3" s="15">
        <f t="shared" ref="AA3:AA34" si="0">(Y3+X3)-(U3+T3)</f>
        <v>-44805.79583333333</v>
      </c>
      <c r="AB3" s="13"/>
      <c r="AC3" s="3"/>
      <c r="AD3" s="11"/>
      <c r="AE3" s="15">
        <f t="shared" ref="AE3:AE34" si="1">(AC3+AB3)-(Y3+X3)</f>
        <v>0</v>
      </c>
      <c r="AF3" s="219"/>
      <c r="AG3" s="215"/>
      <c r="AH3" s="218"/>
      <c r="AI3" s="11"/>
      <c r="AJ3" s="15">
        <f t="shared" ref="AJ3:AJ34" si="2">(AG3+AF3)-(U3+T3)</f>
        <v>-44805.79583333333</v>
      </c>
      <c r="AK3" s="363"/>
      <c r="AL3" s="364"/>
      <c r="AM3" s="362"/>
      <c r="AN3" s="15">
        <f t="shared" ref="AN3:AN34" si="3">(AL3+AK3)-(U3+T3)</f>
        <v>-44805.79583333333</v>
      </c>
      <c r="AO3" s="356">
        <v>44811</v>
      </c>
      <c r="AP3" s="357">
        <v>0.65416666666666667</v>
      </c>
      <c r="AQ3" s="18">
        <f t="shared" ref="AQ3:AQ34" si="4">(AP3+AO3)-(U3+T3)</f>
        <v>5.8583333333372138</v>
      </c>
      <c r="AR3" s="356">
        <v>44811</v>
      </c>
      <c r="AS3" s="357">
        <v>0.65416666666666667</v>
      </c>
      <c r="AT3" s="361" t="s">
        <v>549</v>
      </c>
      <c r="AU3" s="19">
        <f t="shared" ref="AU3:AU34" si="5">(AS3+AR3)-(U3+T3)</f>
        <v>5.8583333333372138</v>
      </c>
      <c r="AV3" s="20">
        <v>90024</v>
      </c>
      <c r="AW3" s="20" t="s">
        <v>1216</v>
      </c>
      <c r="AX3" s="20" t="s">
        <v>132</v>
      </c>
      <c r="AY3" s="20" t="s">
        <v>134</v>
      </c>
      <c r="AZ3" s="20" t="s">
        <v>152</v>
      </c>
      <c r="BA3" s="369" t="s">
        <v>196</v>
      </c>
      <c r="BB3" s="269" t="s">
        <v>1001</v>
      </c>
      <c r="BC3" s="263" t="s">
        <v>1002</v>
      </c>
      <c r="BD3" s="24"/>
      <c r="BE3" s="23" t="s">
        <v>74</v>
      </c>
      <c r="BF3" s="23"/>
      <c r="BJ3" s="5">
        <v>64</v>
      </c>
      <c r="BK3" s="359">
        <v>30091161</v>
      </c>
      <c r="BL3" s="359" t="s">
        <v>520</v>
      </c>
      <c r="BM3" s="359" t="s">
        <v>521</v>
      </c>
      <c r="BN3" s="359" t="s">
        <v>526</v>
      </c>
      <c r="BO3" s="359" t="s">
        <v>38</v>
      </c>
      <c r="BP3" s="360">
        <v>44808.73541666667</v>
      </c>
      <c r="BQ3" s="359" t="s">
        <v>548</v>
      </c>
      <c r="BR3" s="332" t="s">
        <v>39</v>
      </c>
      <c r="BS3" s="25"/>
      <c r="BT3" s="25"/>
      <c r="BU3" s="9">
        <v>52</v>
      </c>
      <c r="BV3" s="359">
        <v>1489718</v>
      </c>
      <c r="BW3" s="359" t="s">
        <v>519</v>
      </c>
      <c r="BX3" s="359" t="s">
        <v>522</v>
      </c>
      <c r="BY3" s="359" t="s">
        <v>524</v>
      </c>
      <c r="BZ3" s="359" t="s">
        <v>543</v>
      </c>
      <c r="CA3" s="360">
        <v>44805.625</v>
      </c>
      <c r="CB3" s="359" t="s">
        <v>548</v>
      </c>
      <c r="CC3" s="332" t="s">
        <v>126</v>
      </c>
      <c r="CD3" s="25"/>
      <c r="CE3" s="25"/>
      <c r="CF3" s="9">
        <v>26</v>
      </c>
      <c r="CG3" s="359">
        <v>30193325</v>
      </c>
      <c r="CH3" s="359" t="s">
        <v>517</v>
      </c>
      <c r="CI3" s="359" t="s">
        <v>522</v>
      </c>
      <c r="CJ3" s="359" t="s">
        <v>524</v>
      </c>
      <c r="CK3" s="359" t="s">
        <v>536</v>
      </c>
      <c r="CL3" s="360">
        <v>44805.036111111112</v>
      </c>
      <c r="CM3" s="359" t="s">
        <v>549</v>
      </c>
      <c r="CN3" s="110" t="s">
        <v>126</v>
      </c>
      <c r="CO3" s="25"/>
      <c r="CP3" s="25"/>
      <c r="CQ3" s="9">
        <v>46</v>
      </c>
      <c r="CR3" s="359">
        <v>30219229</v>
      </c>
      <c r="CS3" s="359" t="s">
        <v>518</v>
      </c>
      <c r="CT3" s="359" t="s">
        <v>521</v>
      </c>
      <c r="CU3" s="359" t="s">
        <v>524</v>
      </c>
      <c r="CV3" s="359" t="s">
        <v>51</v>
      </c>
      <c r="CW3" s="360">
        <v>44805.415972222225</v>
      </c>
      <c r="CX3" s="359" t="s">
        <v>548</v>
      </c>
      <c r="CY3" s="332" t="s">
        <v>126</v>
      </c>
    </row>
    <row r="4" spans="1:106" ht="15" customHeight="1" x14ac:dyDescent="0.25">
      <c r="A4" s="442"/>
      <c r="B4" s="10">
        <v>2</v>
      </c>
      <c r="C4" s="9">
        <v>46</v>
      </c>
      <c r="D4" s="359">
        <v>30219229</v>
      </c>
      <c r="E4" s="359" t="s">
        <v>518</v>
      </c>
      <c r="F4" s="359" t="s">
        <v>521</v>
      </c>
      <c r="G4" s="359" t="s">
        <v>524</v>
      </c>
      <c r="H4" s="359" t="s">
        <v>51</v>
      </c>
      <c r="I4" s="360">
        <v>44805.415972222225</v>
      </c>
      <c r="J4" s="359" t="s">
        <v>548</v>
      </c>
      <c r="K4" s="332" t="s">
        <v>126</v>
      </c>
      <c r="L4" s="356">
        <v>44805</v>
      </c>
      <c r="M4" s="357">
        <v>0.41597222222222219</v>
      </c>
      <c r="N4" s="361" t="s">
        <v>548</v>
      </c>
      <c r="O4" s="356">
        <v>44805</v>
      </c>
      <c r="P4" s="357">
        <v>0.57152777777777775</v>
      </c>
      <c r="Q4" s="356">
        <v>44807</v>
      </c>
      <c r="R4" s="3">
        <v>0.82500000000000007</v>
      </c>
      <c r="S4" s="361" t="s">
        <v>548</v>
      </c>
      <c r="T4" s="356">
        <v>44807</v>
      </c>
      <c r="U4" s="3">
        <v>0.8256944444444444</v>
      </c>
      <c r="V4" s="11" t="s">
        <v>548</v>
      </c>
      <c r="W4" s="300">
        <f t="shared" ref="W4:W67" si="6">(U4+T4)-(P4+O4)</f>
        <v>2.2541666666656965</v>
      </c>
      <c r="X4" s="13">
        <v>44809</v>
      </c>
      <c r="Y4" s="3">
        <v>0.7944444444444444</v>
      </c>
      <c r="Z4" s="11" t="s">
        <v>548</v>
      </c>
      <c r="AA4" s="15">
        <f t="shared" si="0"/>
        <v>1.96875</v>
      </c>
      <c r="AB4" s="13">
        <v>44811</v>
      </c>
      <c r="AC4" s="3">
        <v>0.84861111111111109</v>
      </c>
      <c r="AD4" s="11" t="s">
        <v>548</v>
      </c>
      <c r="AE4" s="15">
        <f t="shared" si="1"/>
        <v>2.0541666666686069</v>
      </c>
      <c r="AF4" s="219"/>
      <c r="AG4" s="215"/>
      <c r="AH4" s="218"/>
      <c r="AI4" s="11"/>
      <c r="AJ4" s="15">
        <f t="shared" si="2"/>
        <v>-44807.825694444444</v>
      </c>
      <c r="AK4" s="358"/>
      <c r="AL4" s="358"/>
      <c r="AM4" s="358"/>
      <c r="AN4" s="15">
        <f t="shared" si="3"/>
        <v>-44807.825694444444</v>
      </c>
      <c r="AO4" s="356">
        <v>44816</v>
      </c>
      <c r="AP4" s="357">
        <v>0.6381944444444444</v>
      </c>
      <c r="AQ4" s="18">
        <f t="shared" si="4"/>
        <v>8.8125</v>
      </c>
      <c r="AR4" s="356">
        <v>44816</v>
      </c>
      <c r="AS4" s="357">
        <v>0.6381944444444444</v>
      </c>
      <c r="AT4" s="361" t="s">
        <v>548</v>
      </c>
      <c r="AU4" s="19">
        <f t="shared" si="5"/>
        <v>8.8125</v>
      </c>
      <c r="AV4" s="20">
        <v>90247</v>
      </c>
      <c r="AW4" s="20" t="s">
        <v>1217</v>
      </c>
      <c r="AX4" s="20" t="s">
        <v>132</v>
      </c>
      <c r="AY4" s="20" t="s">
        <v>134</v>
      </c>
      <c r="AZ4" s="20" t="s">
        <v>136</v>
      </c>
      <c r="BA4" s="369" t="s">
        <v>146</v>
      </c>
      <c r="BB4" s="22" t="s">
        <v>1007</v>
      </c>
      <c r="BC4" s="263" t="s">
        <v>1008</v>
      </c>
      <c r="BD4" s="24"/>
      <c r="BE4" s="23" t="s">
        <v>74</v>
      </c>
      <c r="BF4" s="23"/>
      <c r="BJ4" s="5">
        <v>241</v>
      </c>
      <c r="BK4" s="359">
        <v>30223147</v>
      </c>
      <c r="BL4" s="359" t="s">
        <v>520</v>
      </c>
      <c r="BM4" s="359" t="s">
        <v>521</v>
      </c>
      <c r="BN4" s="359" t="s">
        <v>526</v>
      </c>
      <c r="BO4" s="359" t="s">
        <v>38</v>
      </c>
      <c r="BP4" s="360">
        <v>44825.529861111114</v>
      </c>
      <c r="BQ4" s="359" t="s">
        <v>549</v>
      </c>
      <c r="BR4" s="332" t="s">
        <v>39</v>
      </c>
      <c r="BS4" s="25"/>
      <c r="BT4" s="25"/>
      <c r="BU4" s="9">
        <v>53</v>
      </c>
      <c r="BV4" s="359">
        <v>20281028</v>
      </c>
      <c r="BW4" s="359" t="s">
        <v>519</v>
      </c>
      <c r="BX4" s="359" t="s">
        <v>521</v>
      </c>
      <c r="BY4" s="359" t="s">
        <v>526</v>
      </c>
      <c r="BZ4" s="359" t="s">
        <v>68</v>
      </c>
      <c r="CA4" s="360">
        <v>44805.761805555558</v>
      </c>
      <c r="CB4" s="359" t="s">
        <v>549</v>
      </c>
      <c r="CC4" s="332" t="s">
        <v>126</v>
      </c>
      <c r="CD4" s="25"/>
      <c r="CE4" s="25"/>
      <c r="CF4" s="9">
        <v>48</v>
      </c>
      <c r="CG4" s="359">
        <v>1506045</v>
      </c>
      <c r="CH4" s="359" t="s">
        <v>517</v>
      </c>
      <c r="CI4" s="359" t="s">
        <v>521</v>
      </c>
      <c r="CJ4" s="359" t="s">
        <v>524</v>
      </c>
      <c r="CK4" s="359" t="s">
        <v>57</v>
      </c>
      <c r="CL4" s="360">
        <v>44805.506249999999</v>
      </c>
      <c r="CM4" s="359" t="s">
        <v>548</v>
      </c>
      <c r="CN4" s="332" t="s">
        <v>126</v>
      </c>
      <c r="CO4" s="25"/>
      <c r="CP4" s="25"/>
      <c r="CQ4" s="5">
        <v>61</v>
      </c>
      <c r="CR4" s="359">
        <v>30218665</v>
      </c>
      <c r="CS4" s="359" t="s">
        <v>518</v>
      </c>
      <c r="CT4" s="359" t="s">
        <v>521</v>
      </c>
      <c r="CU4" s="359" t="s">
        <v>524</v>
      </c>
      <c r="CV4" s="359" t="s">
        <v>530</v>
      </c>
      <c r="CW4" s="360">
        <v>44808.435416666667</v>
      </c>
      <c r="CX4" s="359" t="s">
        <v>549</v>
      </c>
      <c r="CY4" s="332" t="s">
        <v>41</v>
      </c>
    </row>
    <row r="5" spans="1:106" ht="15" customHeight="1" x14ac:dyDescent="0.25">
      <c r="A5" s="442"/>
      <c r="B5" s="26">
        <v>3</v>
      </c>
      <c r="C5" s="9">
        <v>48</v>
      </c>
      <c r="D5" s="359">
        <v>1506045</v>
      </c>
      <c r="E5" s="359" t="s">
        <v>517</v>
      </c>
      <c r="F5" s="359" t="s">
        <v>521</v>
      </c>
      <c r="G5" s="359" t="s">
        <v>524</v>
      </c>
      <c r="H5" s="359" t="s">
        <v>57</v>
      </c>
      <c r="I5" s="360">
        <v>44805.506249999999</v>
      </c>
      <c r="J5" s="359" t="s">
        <v>548</v>
      </c>
      <c r="K5" s="332" t="s">
        <v>126</v>
      </c>
      <c r="L5" s="356">
        <v>44805</v>
      </c>
      <c r="M5" s="357">
        <v>0.50624999999999998</v>
      </c>
      <c r="N5" s="361" t="s">
        <v>548</v>
      </c>
      <c r="O5" s="356">
        <v>44807</v>
      </c>
      <c r="P5" s="357">
        <v>0.7597222222222223</v>
      </c>
      <c r="Q5" s="356">
        <v>44808</v>
      </c>
      <c r="R5" s="3">
        <v>0.7583333333333333</v>
      </c>
      <c r="S5" s="361" t="s">
        <v>548</v>
      </c>
      <c r="T5" s="356">
        <v>44808</v>
      </c>
      <c r="U5" s="3">
        <v>0.75902777777777775</v>
      </c>
      <c r="V5" s="11" t="s">
        <v>548</v>
      </c>
      <c r="W5" s="300">
        <f t="shared" si="6"/>
        <v>0.99930555555329192</v>
      </c>
      <c r="X5" s="13">
        <v>44809</v>
      </c>
      <c r="Y5" s="3">
        <v>0.7909722222222223</v>
      </c>
      <c r="Z5" s="11" t="s">
        <v>548</v>
      </c>
      <c r="AA5" s="15">
        <f t="shared" si="0"/>
        <v>1.0319444444467081</v>
      </c>
      <c r="AB5" s="13"/>
      <c r="AC5" s="3"/>
      <c r="AD5" s="11"/>
      <c r="AE5" s="15">
        <f t="shared" si="1"/>
        <v>-44809.790972222225</v>
      </c>
      <c r="AF5" s="219"/>
      <c r="AG5" s="215"/>
      <c r="AH5" s="218"/>
      <c r="AI5" s="11"/>
      <c r="AJ5" s="15">
        <f t="shared" si="2"/>
        <v>-44808.759027777778</v>
      </c>
      <c r="AK5" s="358"/>
      <c r="AL5" s="358"/>
      <c r="AM5" s="358"/>
      <c r="AN5" s="15">
        <f t="shared" si="3"/>
        <v>-44808.759027777778</v>
      </c>
      <c r="AO5" s="356">
        <v>44811</v>
      </c>
      <c r="AP5" s="357">
        <v>0.84722222222222221</v>
      </c>
      <c r="AQ5" s="18">
        <f t="shared" si="4"/>
        <v>3.0881944444408873</v>
      </c>
      <c r="AR5" s="356">
        <v>44811</v>
      </c>
      <c r="AS5" s="357">
        <v>0.84722222222222221</v>
      </c>
      <c r="AT5" s="361" t="s">
        <v>548</v>
      </c>
      <c r="AU5" s="19">
        <f t="shared" si="5"/>
        <v>3.0881944444408873</v>
      </c>
      <c r="AV5" s="20"/>
      <c r="AW5" s="20"/>
      <c r="AX5" s="20" t="s">
        <v>140</v>
      </c>
      <c r="AY5" s="20" t="s">
        <v>168</v>
      </c>
      <c r="AZ5" s="20" t="s">
        <v>1011</v>
      </c>
      <c r="BA5" s="369" t="s">
        <v>498</v>
      </c>
      <c r="BB5" s="269" t="s">
        <v>1009</v>
      </c>
      <c r="BC5" s="263" t="s">
        <v>1010</v>
      </c>
      <c r="BD5" s="24"/>
      <c r="BE5" s="23" t="s">
        <v>74</v>
      </c>
      <c r="BF5" s="23"/>
      <c r="BJ5" s="9">
        <v>243</v>
      </c>
      <c r="BK5" s="359">
        <v>30000139</v>
      </c>
      <c r="BL5" s="359" t="s">
        <v>520</v>
      </c>
      <c r="BM5" s="359" t="s">
        <v>522</v>
      </c>
      <c r="BN5" s="359" t="s">
        <v>524</v>
      </c>
      <c r="BO5" s="359" t="s">
        <v>994</v>
      </c>
      <c r="BP5" s="360">
        <v>44830.772222222222</v>
      </c>
      <c r="BQ5" s="359" t="s">
        <v>548</v>
      </c>
      <c r="BR5" s="332" t="s">
        <v>126</v>
      </c>
      <c r="BS5" s="25"/>
      <c r="BT5" s="25"/>
      <c r="BU5" s="5">
        <v>70</v>
      </c>
      <c r="BV5" s="359">
        <v>30201615</v>
      </c>
      <c r="BW5" s="359" t="s">
        <v>519</v>
      </c>
      <c r="BX5" s="359" t="s">
        <v>521</v>
      </c>
      <c r="BY5" s="359" t="s">
        <v>526</v>
      </c>
      <c r="BZ5" s="359" t="s">
        <v>58</v>
      </c>
      <c r="CA5" s="360">
        <v>44809.824999999997</v>
      </c>
      <c r="CB5" s="359" t="s">
        <v>548</v>
      </c>
      <c r="CC5" s="332" t="s">
        <v>39</v>
      </c>
      <c r="CD5" s="25"/>
      <c r="CE5" s="25"/>
      <c r="CF5" s="9">
        <v>60</v>
      </c>
      <c r="CG5" s="359">
        <v>30168144</v>
      </c>
      <c r="CH5" s="359" t="s">
        <v>517</v>
      </c>
      <c r="CI5" s="359" t="s">
        <v>521</v>
      </c>
      <c r="CJ5" s="359" t="s">
        <v>524</v>
      </c>
      <c r="CK5" s="359" t="s">
        <v>991</v>
      </c>
      <c r="CL5" s="360">
        <v>44807.872916666667</v>
      </c>
      <c r="CM5" s="359" t="s">
        <v>548</v>
      </c>
      <c r="CN5" s="332" t="s">
        <v>126</v>
      </c>
      <c r="CO5" s="25"/>
      <c r="CP5" s="25"/>
      <c r="CQ5" s="8">
        <v>78</v>
      </c>
      <c r="CR5" s="359">
        <v>30101507</v>
      </c>
      <c r="CS5" s="359" t="s">
        <v>518</v>
      </c>
      <c r="CT5" s="359" t="s">
        <v>523</v>
      </c>
      <c r="CU5" s="359" t="s">
        <v>525</v>
      </c>
      <c r="CV5" s="359" t="s">
        <v>49</v>
      </c>
      <c r="CW5" s="360">
        <v>44810.802083333336</v>
      </c>
      <c r="CX5" s="359" t="s">
        <v>548</v>
      </c>
      <c r="CY5" s="332" t="s">
        <v>63</v>
      </c>
    </row>
    <row r="6" spans="1:106" ht="14.25" customHeight="1" x14ac:dyDescent="0.25">
      <c r="A6" s="442"/>
      <c r="B6" s="10">
        <v>4</v>
      </c>
      <c r="C6" s="9">
        <v>52</v>
      </c>
      <c r="D6" s="359">
        <v>1489718</v>
      </c>
      <c r="E6" s="359" t="s">
        <v>519</v>
      </c>
      <c r="F6" s="359" t="s">
        <v>522</v>
      </c>
      <c r="G6" s="359" t="s">
        <v>524</v>
      </c>
      <c r="H6" s="359" t="s">
        <v>543</v>
      </c>
      <c r="I6" s="360">
        <v>44805.625</v>
      </c>
      <c r="J6" s="359" t="s">
        <v>548</v>
      </c>
      <c r="K6" s="332" t="s">
        <v>126</v>
      </c>
      <c r="L6" s="356">
        <v>44805</v>
      </c>
      <c r="M6" s="357">
        <v>0.625</v>
      </c>
      <c r="N6" s="361" t="s">
        <v>548</v>
      </c>
      <c r="O6" s="356">
        <v>44805</v>
      </c>
      <c r="P6" s="357">
        <v>0.625</v>
      </c>
      <c r="Q6" s="356"/>
      <c r="R6" s="3"/>
      <c r="S6" s="11"/>
      <c r="T6" s="356">
        <v>44805</v>
      </c>
      <c r="U6" s="3">
        <v>0.65</v>
      </c>
      <c r="V6" s="11" t="s">
        <v>548</v>
      </c>
      <c r="W6" s="300">
        <f t="shared" si="6"/>
        <v>2.5000000001455192E-2</v>
      </c>
      <c r="X6" s="13">
        <v>44807</v>
      </c>
      <c r="Y6" s="3">
        <v>0.79583333333333339</v>
      </c>
      <c r="Z6" s="11" t="s">
        <v>548</v>
      </c>
      <c r="AA6" s="15">
        <f t="shared" si="0"/>
        <v>2.1458333333284827</v>
      </c>
      <c r="AB6" s="13">
        <v>44809</v>
      </c>
      <c r="AC6" s="3">
        <v>0.78472222222222221</v>
      </c>
      <c r="AD6" s="11" t="s">
        <v>548</v>
      </c>
      <c r="AE6" s="15">
        <f t="shared" si="1"/>
        <v>1.9888888888890506</v>
      </c>
      <c r="AF6" s="219"/>
      <c r="AG6" s="215"/>
      <c r="AH6" s="218"/>
      <c r="AI6" s="11"/>
      <c r="AJ6" s="15">
        <f t="shared" si="2"/>
        <v>-44805.65</v>
      </c>
      <c r="AK6" s="358"/>
      <c r="AL6" s="358"/>
      <c r="AM6" s="358"/>
      <c r="AN6" s="15">
        <f t="shared" si="3"/>
        <v>-44805.65</v>
      </c>
      <c r="AO6" s="356">
        <v>44814</v>
      </c>
      <c r="AP6" s="357">
        <v>0.76666666666666661</v>
      </c>
      <c r="AQ6" s="18">
        <f t="shared" si="4"/>
        <v>9.1166666666686069</v>
      </c>
      <c r="AR6" s="356">
        <v>44814</v>
      </c>
      <c r="AS6" s="357">
        <v>0.76666666666666661</v>
      </c>
      <c r="AT6" s="361" t="s">
        <v>548</v>
      </c>
      <c r="AU6" s="19">
        <f t="shared" si="5"/>
        <v>9.1166666666686069</v>
      </c>
      <c r="AV6" s="20"/>
      <c r="AW6" s="20"/>
      <c r="AX6" s="20" t="s">
        <v>132</v>
      </c>
      <c r="AY6" s="20" t="s">
        <v>134</v>
      </c>
      <c r="AZ6" s="20" t="s">
        <v>144</v>
      </c>
      <c r="BA6" s="369" t="s">
        <v>176</v>
      </c>
      <c r="BB6" s="269" t="s">
        <v>1012</v>
      </c>
      <c r="BC6" s="263" t="s">
        <v>1026</v>
      </c>
      <c r="BD6" s="24"/>
      <c r="BE6" s="23" t="s">
        <v>74</v>
      </c>
      <c r="BF6" s="23"/>
      <c r="BJ6" s="5">
        <v>274</v>
      </c>
      <c r="BK6" s="359">
        <v>30091161</v>
      </c>
      <c r="BL6" s="359" t="s">
        <v>520</v>
      </c>
      <c r="BM6" s="359" t="s">
        <v>521</v>
      </c>
      <c r="BN6" s="359" t="s">
        <v>526</v>
      </c>
      <c r="BO6" s="359" t="s">
        <v>38</v>
      </c>
      <c r="BP6" s="360">
        <v>44831.685416666667</v>
      </c>
      <c r="BQ6" s="359" t="s">
        <v>549</v>
      </c>
      <c r="BR6" s="332" t="s">
        <v>39</v>
      </c>
      <c r="BS6" s="25"/>
      <c r="BT6" s="25"/>
      <c r="BU6" s="5">
        <v>71</v>
      </c>
      <c r="BV6" s="359">
        <v>30209054</v>
      </c>
      <c r="BW6" s="359" t="s">
        <v>519</v>
      </c>
      <c r="BX6" s="359" t="s">
        <v>521</v>
      </c>
      <c r="BY6" s="359" t="s">
        <v>524</v>
      </c>
      <c r="BZ6" s="359" t="s">
        <v>61</v>
      </c>
      <c r="CA6" s="360">
        <v>44810.443749999999</v>
      </c>
      <c r="CB6" s="359" t="s">
        <v>549</v>
      </c>
      <c r="CC6" s="332" t="s">
        <v>39</v>
      </c>
      <c r="CD6" s="25"/>
      <c r="CE6" s="25"/>
      <c r="CF6" s="9">
        <v>63</v>
      </c>
      <c r="CG6" s="359">
        <v>30041994</v>
      </c>
      <c r="CH6" s="359" t="s">
        <v>517</v>
      </c>
      <c r="CI6" s="359" t="s">
        <v>521</v>
      </c>
      <c r="CJ6" s="359" t="s">
        <v>524</v>
      </c>
      <c r="CK6" s="359" t="s">
        <v>59</v>
      </c>
      <c r="CL6" s="360">
        <v>44808.615277777775</v>
      </c>
      <c r="CM6" s="359" t="s">
        <v>548</v>
      </c>
      <c r="CN6" s="332" t="s">
        <v>126</v>
      </c>
      <c r="CO6" s="25"/>
      <c r="CP6" s="25"/>
      <c r="CQ6" s="9">
        <v>79</v>
      </c>
      <c r="CR6" s="359">
        <v>20085008</v>
      </c>
      <c r="CS6" s="359" t="s">
        <v>518</v>
      </c>
      <c r="CT6" s="359" t="s">
        <v>522</v>
      </c>
      <c r="CU6" s="359" t="s">
        <v>525</v>
      </c>
      <c r="CV6" s="359" t="s">
        <v>992</v>
      </c>
      <c r="CW6" s="360">
        <v>44810.865277777775</v>
      </c>
      <c r="CX6" s="359" t="s">
        <v>548</v>
      </c>
      <c r="CY6" s="332" t="s">
        <v>126</v>
      </c>
    </row>
    <row r="7" spans="1:106" s="27" customFormat="1" ht="14.25" customHeight="1" x14ac:dyDescent="0.25">
      <c r="A7" s="443"/>
      <c r="B7" s="26">
        <v>5</v>
      </c>
      <c r="C7" s="9">
        <v>53</v>
      </c>
      <c r="D7" s="359">
        <v>20281028</v>
      </c>
      <c r="E7" s="359" t="s">
        <v>519</v>
      </c>
      <c r="F7" s="359" t="s">
        <v>521</v>
      </c>
      <c r="G7" s="359" t="s">
        <v>526</v>
      </c>
      <c r="H7" s="359" t="s">
        <v>68</v>
      </c>
      <c r="I7" s="360">
        <v>44805.761805555558</v>
      </c>
      <c r="J7" s="359" t="s">
        <v>549</v>
      </c>
      <c r="K7" s="332" t="s">
        <v>126</v>
      </c>
      <c r="L7" s="356">
        <v>44805</v>
      </c>
      <c r="M7" s="357">
        <v>0.76180555555555562</v>
      </c>
      <c r="N7" s="361" t="s">
        <v>549</v>
      </c>
      <c r="O7" s="356">
        <v>44805</v>
      </c>
      <c r="P7" s="357">
        <v>0.76180555555555562</v>
      </c>
      <c r="Q7" s="356"/>
      <c r="R7" s="3"/>
      <c r="S7" s="11"/>
      <c r="T7" s="356">
        <v>44805</v>
      </c>
      <c r="U7" s="3">
        <v>0.77500000000000002</v>
      </c>
      <c r="V7" s="361" t="s">
        <v>549</v>
      </c>
      <c r="W7" s="300">
        <f t="shared" si="6"/>
        <v>1.3194444443797693E-2</v>
      </c>
      <c r="X7" s="13"/>
      <c r="Y7" s="3"/>
      <c r="Z7" s="11"/>
      <c r="AA7" s="15">
        <f t="shared" si="0"/>
        <v>-44805.775000000001</v>
      </c>
      <c r="AB7" s="13"/>
      <c r="AC7" s="3"/>
      <c r="AD7" s="11"/>
      <c r="AE7" s="15">
        <f t="shared" si="1"/>
        <v>0</v>
      </c>
      <c r="AF7" s="219"/>
      <c r="AG7" s="215"/>
      <c r="AH7" s="218"/>
      <c r="AI7" s="11"/>
      <c r="AJ7" s="15">
        <f t="shared" si="2"/>
        <v>-44805.775000000001</v>
      </c>
      <c r="AK7" s="358"/>
      <c r="AL7" s="358"/>
      <c r="AM7" s="358"/>
      <c r="AN7" s="15">
        <f t="shared" si="3"/>
        <v>-44805.775000000001</v>
      </c>
      <c r="AO7" s="356">
        <v>44808</v>
      </c>
      <c r="AP7" s="357">
        <v>0.82777777777777783</v>
      </c>
      <c r="AQ7" s="18">
        <f t="shared" si="4"/>
        <v>3.0527777777751908</v>
      </c>
      <c r="AR7" s="356">
        <v>44808</v>
      </c>
      <c r="AS7" s="357">
        <v>0.82777777777777783</v>
      </c>
      <c r="AT7" s="361" t="s">
        <v>548</v>
      </c>
      <c r="AU7" s="19">
        <f t="shared" si="5"/>
        <v>3.0527777777751908</v>
      </c>
      <c r="AV7" s="20"/>
      <c r="AW7" s="20"/>
      <c r="AX7" s="20" t="s">
        <v>148</v>
      </c>
      <c r="AY7" s="20" t="s">
        <v>156</v>
      </c>
      <c r="AZ7" s="20" t="s">
        <v>210</v>
      </c>
      <c r="BA7" s="369" t="s">
        <v>440</v>
      </c>
      <c r="BB7" s="269" t="s">
        <v>1013</v>
      </c>
      <c r="BC7" s="263" t="s">
        <v>1014</v>
      </c>
      <c r="BD7" s="24"/>
      <c r="BE7" s="23" t="s">
        <v>74</v>
      </c>
      <c r="BF7" s="23"/>
      <c r="BJ7" s="9">
        <v>276</v>
      </c>
      <c r="BK7" s="359">
        <v>30223425</v>
      </c>
      <c r="BL7" s="359" t="s">
        <v>520</v>
      </c>
      <c r="BM7" s="359" t="s">
        <v>521</v>
      </c>
      <c r="BN7" s="359" t="s">
        <v>524</v>
      </c>
      <c r="BO7" s="359" t="s">
        <v>530</v>
      </c>
      <c r="BP7" s="360">
        <v>44831.793055555558</v>
      </c>
      <c r="BQ7" s="359" t="s">
        <v>549</v>
      </c>
      <c r="BR7" s="332" t="s">
        <v>41</v>
      </c>
      <c r="BS7" s="25"/>
      <c r="BT7" s="25"/>
      <c r="BU7" s="5">
        <v>76</v>
      </c>
      <c r="BV7" s="359">
        <v>30183641</v>
      </c>
      <c r="BW7" s="359" t="s">
        <v>519</v>
      </c>
      <c r="BX7" s="359" t="s">
        <v>521</v>
      </c>
      <c r="BY7" s="359" t="s">
        <v>526</v>
      </c>
      <c r="BZ7" s="359" t="s">
        <v>58</v>
      </c>
      <c r="CA7" s="360">
        <v>44810.68472222222</v>
      </c>
      <c r="CB7" s="359" t="s">
        <v>548</v>
      </c>
      <c r="CC7" s="332" t="s">
        <v>39</v>
      </c>
      <c r="CD7" s="25"/>
      <c r="CE7" s="25"/>
      <c r="CF7" s="5">
        <v>68</v>
      </c>
      <c r="CG7" s="359">
        <v>30200135</v>
      </c>
      <c r="CH7" s="359" t="s">
        <v>517</v>
      </c>
      <c r="CI7" s="359" t="s">
        <v>521</v>
      </c>
      <c r="CJ7" s="359" t="s">
        <v>524</v>
      </c>
      <c r="CK7" s="359" t="s">
        <v>48</v>
      </c>
      <c r="CL7" s="360">
        <v>44809.606944444444</v>
      </c>
      <c r="CM7" s="359" t="s">
        <v>549</v>
      </c>
      <c r="CN7" s="332" t="s">
        <v>41</v>
      </c>
      <c r="CO7" s="25"/>
      <c r="CP7" s="25"/>
      <c r="CQ7" s="9">
        <v>89</v>
      </c>
      <c r="CR7" s="359">
        <v>30221014</v>
      </c>
      <c r="CS7" s="359" t="s">
        <v>518</v>
      </c>
      <c r="CT7" s="359" t="s">
        <v>521</v>
      </c>
      <c r="CU7" s="359" t="s">
        <v>524</v>
      </c>
      <c r="CV7" s="359" t="s">
        <v>61</v>
      </c>
      <c r="CW7" s="360">
        <v>44812.881944444445</v>
      </c>
      <c r="CX7" s="359" t="s">
        <v>549</v>
      </c>
      <c r="CY7" s="332" t="s">
        <v>126</v>
      </c>
      <c r="CZ7" s="4"/>
    </row>
    <row r="8" spans="1:106" ht="14.25" customHeight="1" x14ac:dyDescent="0.25">
      <c r="A8" s="441">
        <v>2</v>
      </c>
      <c r="B8" s="10">
        <v>6</v>
      </c>
      <c r="C8" s="9">
        <v>60</v>
      </c>
      <c r="D8" s="359">
        <v>30168144</v>
      </c>
      <c r="E8" s="359" t="s">
        <v>517</v>
      </c>
      <c r="F8" s="359" t="s">
        <v>521</v>
      </c>
      <c r="G8" s="359" t="s">
        <v>524</v>
      </c>
      <c r="H8" s="359" t="s">
        <v>991</v>
      </c>
      <c r="I8" s="360">
        <v>44807.872916666667</v>
      </c>
      <c r="J8" s="359" t="s">
        <v>548</v>
      </c>
      <c r="K8" s="332" t="s">
        <v>126</v>
      </c>
      <c r="L8" s="356">
        <v>44807</v>
      </c>
      <c r="M8" s="357">
        <v>0.87291666666666667</v>
      </c>
      <c r="N8" s="361" t="s">
        <v>548</v>
      </c>
      <c r="O8" s="356">
        <v>44807</v>
      </c>
      <c r="P8" s="357">
        <v>0.90486111111111101</v>
      </c>
      <c r="Q8" s="356">
        <v>44808</v>
      </c>
      <c r="R8" s="3">
        <v>0.76666666666666661</v>
      </c>
      <c r="S8" s="361" t="s">
        <v>548</v>
      </c>
      <c r="T8" s="356">
        <v>44808</v>
      </c>
      <c r="U8" s="3">
        <v>0.76666666666666661</v>
      </c>
      <c r="V8" s="11" t="s">
        <v>548</v>
      </c>
      <c r="W8" s="300">
        <f t="shared" si="6"/>
        <v>0.86180555555620231</v>
      </c>
      <c r="X8" s="13">
        <v>44809</v>
      </c>
      <c r="Y8" s="3">
        <v>0.7909722222222223</v>
      </c>
      <c r="Z8" s="11" t="s">
        <v>548</v>
      </c>
      <c r="AA8" s="15">
        <f t="shared" si="0"/>
        <v>1.0243055555547471</v>
      </c>
      <c r="AB8" s="13">
        <v>44811</v>
      </c>
      <c r="AC8" s="3">
        <v>0.84097222222222223</v>
      </c>
      <c r="AD8" s="11" t="s">
        <v>548</v>
      </c>
      <c r="AE8" s="15">
        <f t="shared" si="1"/>
        <v>2.0499999999956344</v>
      </c>
      <c r="AF8" s="219"/>
      <c r="AG8" s="215"/>
      <c r="AH8" s="218"/>
      <c r="AI8" s="11"/>
      <c r="AJ8" s="15">
        <f t="shared" si="2"/>
        <v>-44808.76666666667</v>
      </c>
      <c r="AK8" s="358"/>
      <c r="AL8" s="358"/>
      <c r="AM8" s="358"/>
      <c r="AN8" s="15">
        <f t="shared" si="3"/>
        <v>-44808.76666666667</v>
      </c>
      <c r="AO8" s="356">
        <v>44818</v>
      </c>
      <c r="AP8" s="357">
        <v>0.74375000000000002</v>
      </c>
      <c r="AQ8" s="18">
        <f t="shared" si="4"/>
        <v>9.9770833333313931</v>
      </c>
      <c r="AR8" s="356">
        <v>44818</v>
      </c>
      <c r="AS8" s="357">
        <v>0.74375000000000002</v>
      </c>
      <c r="AT8" s="361" t="s">
        <v>548</v>
      </c>
      <c r="AU8" s="19">
        <f t="shared" si="5"/>
        <v>9.9770833333313931</v>
      </c>
      <c r="AV8" s="20">
        <v>90288</v>
      </c>
      <c r="AW8" s="20" t="s">
        <v>1222</v>
      </c>
      <c r="AX8" s="20" t="s">
        <v>148</v>
      </c>
      <c r="AY8" s="20" t="s">
        <v>150</v>
      </c>
      <c r="AZ8" s="20" t="s">
        <v>194</v>
      </c>
      <c r="BA8" s="369" t="s">
        <v>390</v>
      </c>
      <c r="BB8" s="21" t="s">
        <v>1015</v>
      </c>
      <c r="BC8" s="263" t="s">
        <v>1016</v>
      </c>
      <c r="BD8" s="24"/>
      <c r="BE8" s="23" t="s">
        <v>74</v>
      </c>
      <c r="BF8" s="23"/>
      <c r="BJ8" s="5">
        <v>279</v>
      </c>
      <c r="BK8" s="359">
        <v>30222407</v>
      </c>
      <c r="BL8" s="359" t="s">
        <v>520</v>
      </c>
      <c r="BM8" s="359" t="s">
        <v>521</v>
      </c>
      <c r="BN8" s="359" t="s">
        <v>526</v>
      </c>
      <c r="BO8" s="359" t="s">
        <v>38</v>
      </c>
      <c r="BP8" s="360">
        <v>44832.636805555558</v>
      </c>
      <c r="BQ8" s="359" t="s">
        <v>548</v>
      </c>
      <c r="BR8" s="332" t="s">
        <v>39</v>
      </c>
      <c r="BS8" s="25"/>
      <c r="BT8" s="25"/>
      <c r="BU8" s="5">
        <v>81</v>
      </c>
      <c r="BV8" s="359">
        <v>30120197</v>
      </c>
      <c r="BW8" s="359" t="s">
        <v>519</v>
      </c>
      <c r="BX8" s="359" t="s">
        <v>521</v>
      </c>
      <c r="BY8" s="359" t="s">
        <v>524</v>
      </c>
      <c r="BZ8" s="359" t="s">
        <v>544</v>
      </c>
      <c r="CA8" s="360">
        <v>44811.456250000003</v>
      </c>
      <c r="CB8" s="359" t="s">
        <v>549</v>
      </c>
      <c r="CC8" s="332" t="s">
        <v>39</v>
      </c>
      <c r="CD8" s="25"/>
      <c r="CE8" s="25"/>
      <c r="CF8" s="9">
        <v>106</v>
      </c>
      <c r="CG8" s="359">
        <v>30198870</v>
      </c>
      <c r="CH8" s="359" t="s">
        <v>517</v>
      </c>
      <c r="CI8" s="359" t="s">
        <v>521</v>
      </c>
      <c r="CJ8" s="359" t="s">
        <v>524</v>
      </c>
      <c r="CK8" s="359" t="s">
        <v>537</v>
      </c>
      <c r="CL8" s="360">
        <v>44816.798611111109</v>
      </c>
      <c r="CM8" s="359" t="s">
        <v>548</v>
      </c>
      <c r="CN8" s="332" t="s">
        <v>126</v>
      </c>
      <c r="CO8" s="25"/>
      <c r="CP8" s="25"/>
      <c r="CQ8" s="9">
        <v>90</v>
      </c>
      <c r="CR8" s="359">
        <v>30217991</v>
      </c>
      <c r="CS8" s="359" t="s">
        <v>518</v>
      </c>
      <c r="CT8" s="359" t="s">
        <v>521</v>
      </c>
      <c r="CU8" s="359" t="s">
        <v>526</v>
      </c>
      <c r="CV8" s="359" t="s">
        <v>68</v>
      </c>
      <c r="CW8" s="360">
        <v>44814.658333333333</v>
      </c>
      <c r="CX8" s="359" t="s">
        <v>549</v>
      </c>
      <c r="CY8" s="332" t="s">
        <v>126</v>
      </c>
      <c r="CZ8" s="27"/>
    </row>
    <row r="9" spans="1:106" ht="15" customHeight="1" x14ac:dyDescent="0.25">
      <c r="A9" s="442"/>
      <c r="B9" s="10">
        <v>7</v>
      </c>
      <c r="C9" s="5">
        <v>61</v>
      </c>
      <c r="D9" s="359">
        <v>30218665</v>
      </c>
      <c r="E9" s="359" t="s">
        <v>518</v>
      </c>
      <c r="F9" s="359" t="s">
        <v>521</v>
      </c>
      <c r="G9" s="359" t="s">
        <v>524</v>
      </c>
      <c r="H9" s="359" t="s">
        <v>530</v>
      </c>
      <c r="I9" s="360">
        <v>44808.435416666667</v>
      </c>
      <c r="J9" s="359" t="s">
        <v>549</v>
      </c>
      <c r="K9" s="332" t="s">
        <v>41</v>
      </c>
      <c r="L9" s="356">
        <v>44808</v>
      </c>
      <c r="M9" s="357">
        <v>0.43541666666666662</v>
      </c>
      <c r="N9" s="361" t="s">
        <v>549</v>
      </c>
      <c r="O9" s="356">
        <v>44808</v>
      </c>
      <c r="P9" s="357">
        <v>0.70624999999999993</v>
      </c>
      <c r="Q9" s="356">
        <v>44809</v>
      </c>
      <c r="R9" s="3">
        <v>0.50763888888888886</v>
      </c>
      <c r="S9" s="361" t="s">
        <v>549</v>
      </c>
      <c r="T9" s="356">
        <v>44809</v>
      </c>
      <c r="U9" s="3">
        <v>0.51180555555555551</v>
      </c>
      <c r="V9" s="361" t="s">
        <v>549</v>
      </c>
      <c r="W9" s="300">
        <f t="shared" si="6"/>
        <v>0.80555555555474712</v>
      </c>
      <c r="X9" s="13"/>
      <c r="Y9" s="3"/>
      <c r="Z9" s="218"/>
      <c r="AA9" s="15">
        <f t="shared" si="0"/>
        <v>-44809.511805555558</v>
      </c>
      <c r="AB9" s="13"/>
      <c r="AC9" s="3"/>
      <c r="AD9" s="11"/>
      <c r="AE9" s="15">
        <f t="shared" si="1"/>
        <v>0</v>
      </c>
      <c r="AF9" s="219"/>
      <c r="AG9" s="215"/>
      <c r="AH9" s="218"/>
      <c r="AI9" s="11"/>
      <c r="AJ9" s="15">
        <f t="shared" si="2"/>
        <v>-44809.511805555558</v>
      </c>
      <c r="AK9" s="358"/>
      <c r="AL9" s="358"/>
      <c r="AM9" s="358"/>
      <c r="AN9" s="15">
        <f t="shared" si="3"/>
        <v>-44809.511805555558</v>
      </c>
      <c r="AO9" s="356">
        <v>44810</v>
      </c>
      <c r="AP9" s="357">
        <v>0.52430555555555558</v>
      </c>
      <c r="AQ9" s="18">
        <f t="shared" si="4"/>
        <v>1.0124999999970896</v>
      </c>
      <c r="AR9" s="356">
        <v>44810</v>
      </c>
      <c r="AS9" s="357">
        <v>0.52430555555555558</v>
      </c>
      <c r="AT9" s="361" t="s">
        <v>549</v>
      </c>
      <c r="AU9" s="19">
        <f t="shared" si="5"/>
        <v>1.0124999999970896</v>
      </c>
      <c r="AV9" s="20"/>
      <c r="AW9" s="20" t="s">
        <v>1218</v>
      </c>
      <c r="AX9" s="20" t="s">
        <v>132</v>
      </c>
      <c r="AY9" s="20" t="s">
        <v>142</v>
      </c>
      <c r="AZ9" s="20" t="s">
        <v>1019</v>
      </c>
      <c r="BA9" s="369" t="s">
        <v>248</v>
      </c>
      <c r="BB9" s="269" t="s">
        <v>1017</v>
      </c>
      <c r="BC9" s="263" t="s">
        <v>1018</v>
      </c>
      <c r="BD9" s="24"/>
      <c r="BE9" s="23" t="s">
        <v>74</v>
      </c>
      <c r="BF9" s="23"/>
      <c r="BJ9" s="5">
        <v>280</v>
      </c>
      <c r="BK9" s="359">
        <v>1574418</v>
      </c>
      <c r="BL9" s="359" t="s">
        <v>520</v>
      </c>
      <c r="BM9" s="359" t="s">
        <v>521</v>
      </c>
      <c r="BN9" s="359" t="s">
        <v>526</v>
      </c>
      <c r="BO9" s="359" t="s">
        <v>54</v>
      </c>
      <c r="BP9" s="360">
        <v>44832.645138888889</v>
      </c>
      <c r="BQ9" s="359" t="s">
        <v>548</v>
      </c>
      <c r="BR9" s="332" t="s">
        <v>39</v>
      </c>
      <c r="BS9" s="25"/>
      <c r="BT9" s="25"/>
      <c r="BU9" s="5">
        <v>83</v>
      </c>
      <c r="BV9" s="359">
        <v>30136674</v>
      </c>
      <c r="BW9" s="359" t="s">
        <v>519</v>
      </c>
      <c r="BX9" s="359" t="s">
        <v>523</v>
      </c>
      <c r="BY9" s="359" t="s">
        <v>524</v>
      </c>
      <c r="BZ9" s="359" t="s">
        <v>538</v>
      </c>
      <c r="CA9" s="360">
        <v>44811.490972222222</v>
      </c>
      <c r="CB9" s="359" t="s">
        <v>549</v>
      </c>
      <c r="CC9" s="332" t="s">
        <v>39</v>
      </c>
      <c r="CD9" s="25"/>
      <c r="CE9" s="25"/>
      <c r="CF9" s="8">
        <v>105</v>
      </c>
      <c r="CG9" s="359">
        <v>30110297</v>
      </c>
      <c r="CH9" s="359" t="s">
        <v>517</v>
      </c>
      <c r="CI9" s="359" t="s">
        <v>521</v>
      </c>
      <c r="CJ9" s="359" t="s">
        <v>524</v>
      </c>
      <c r="CK9" s="359" t="s">
        <v>537</v>
      </c>
      <c r="CL9" s="360">
        <v>44816.8125</v>
      </c>
      <c r="CM9" s="359" t="s">
        <v>548</v>
      </c>
      <c r="CN9" s="332" t="s">
        <v>126</v>
      </c>
      <c r="CO9" s="25"/>
      <c r="CP9" s="25"/>
      <c r="CQ9" s="9">
        <v>96</v>
      </c>
      <c r="CR9" s="359">
        <v>30184466</v>
      </c>
      <c r="CS9" s="359" t="s">
        <v>518</v>
      </c>
      <c r="CT9" s="359" t="s">
        <v>523</v>
      </c>
      <c r="CU9" s="359" t="s">
        <v>524</v>
      </c>
      <c r="CV9" s="359" t="s">
        <v>538</v>
      </c>
      <c r="CW9" s="360">
        <v>44815.001388888886</v>
      </c>
      <c r="CX9" s="359" t="s">
        <v>548</v>
      </c>
      <c r="CY9" s="332" t="s">
        <v>126</v>
      </c>
    </row>
    <row r="10" spans="1:106" ht="15" customHeight="1" x14ac:dyDescent="0.25">
      <c r="A10" s="442"/>
      <c r="B10" s="10">
        <v>8</v>
      </c>
      <c r="C10" s="9">
        <v>63</v>
      </c>
      <c r="D10" s="359">
        <v>30041994</v>
      </c>
      <c r="E10" s="359" t="s">
        <v>517</v>
      </c>
      <c r="F10" s="359" t="s">
        <v>521</v>
      </c>
      <c r="G10" s="359" t="s">
        <v>524</v>
      </c>
      <c r="H10" s="359" t="s">
        <v>59</v>
      </c>
      <c r="I10" s="360">
        <v>44808.615277777775</v>
      </c>
      <c r="J10" s="359" t="s">
        <v>548</v>
      </c>
      <c r="K10" s="332" t="s">
        <v>126</v>
      </c>
      <c r="L10" s="356">
        <v>44808</v>
      </c>
      <c r="M10" s="357">
        <v>0.61527777777777781</v>
      </c>
      <c r="N10" s="361" t="s">
        <v>548</v>
      </c>
      <c r="O10" s="356">
        <v>44808</v>
      </c>
      <c r="P10" s="357">
        <v>0.66597222222222219</v>
      </c>
      <c r="Q10" s="356">
        <v>44808</v>
      </c>
      <c r="R10" s="3">
        <v>0.78125</v>
      </c>
      <c r="S10" s="361" t="s">
        <v>548</v>
      </c>
      <c r="T10" s="356">
        <v>44808</v>
      </c>
      <c r="U10" s="3">
        <v>0.78125</v>
      </c>
      <c r="V10" s="11" t="s">
        <v>548</v>
      </c>
      <c r="W10" s="300">
        <f t="shared" si="6"/>
        <v>0.11527777777519077</v>
      </c>
      <c r="X10" s="13">
        <v>44809</v>
      </c>
      <c r="Y10" s="3">
        <v>0.7895833333333333</v>
      </c>
      <c r="Z10" s="11" t="s">
        <v>548</v>
      </c>
      <c r="AA10" s="15">
        <f t="shared" si="0"/>
        <v>1.0083333333313931</v>
      </c>
      <c r="AB10" s="13"/>
      <c r="AC10" s="3"/>
      <c r="AD10" s="11"/>
      <c r="AE10" s="15">
        <f t="shared" si="1"/>
        <v>-44809.789583333331</v>
      </c>
      <c r="AF10" s="219"/>
      <c r="AG10" s="215"/>
      <c r="AH10" s="218"/>
      <c r="AI10" s="11"/>
      <c r="AJ10" s="15">
        <f t="shared" si="2"/>
        <v>-44808.78125</v>
      </c>
      <c r="AK10" s="358"/>
      <c r="AL10" s="358"/>
      <c r="AM10" s="358"/>
      <c r="AN10" s="15">
        <f t="shared" si="3"/>
        <v>-44808.78125</v>
      </c>
      <c r="AO10" s="356">
        <v>44811</v>
      </c>
      <c r="AP10" s="357">
        <v>0.84027777777777779</v>
      </c>
      <c r="AQ10" s="18">
        <f t="shared" si="4"/>
        <v>3.0590277777810115</v>
      </c>
      <c r="AR10" s="356">
        <v>44811</v>
      </c>
      <c r="AS10" s="357">
        <v>0.84027777777777779</v>
      </c>
      <c r="AT10" s="361" t="s">
        <v>548</v>
      </c>
      <c r="AU10" s="19">
        <f t="shared" si="5"/>
        <v>3.0590277777810115</v>
      </c>
      <c r="AV10" s="20">
        <v>8829</v>
      </c>
      <c r="AW10" s="20" t="s">
        <v>1219</v>
      </c>
      <c r="AX10" s="20" t="s">
        <v>132</v>
      </c>
      <c r="AY10" s="20" t="s">
        <v>134</v>
      </c>
      <c r="AZ10" s="20" t="s">
        <v>152</v>
      </c>
      <c r="BA10" s="369" t="s">
        <v>188</v>
      </c>
      <c r="BB10" s="269" t="s">
        <v>1020</v>
      </c>
      <c r="BC10" s="263" t="s">
        <v>1021</v>
      </c>
      <c r="BD10" s="24"/>
      <c r="BE10" s="23" t="s">
        <v>74</v>
      </c>
      <c r="BF10" s="23"/>
      <c r="BJ10" s="25"/>
      <c r="BK10" s="25"/>
      <c r="BL10" s="25"/>
      <c r="BM10" s="25"/>
      <c r="BN10" s="25"/>
      <c r="BO10" s="25"/>
      <c r="BP10" s="25"/>
      <c r="BQ10" s="25"/>
      <c r="BR10" s="25"/>
      <c r="BS10" s="25"/>
      <c r="BT10" s="25"/>
      <c r="BU10" s="5">
        <v>88</v>
      </c>
      <c r="BV10" s="359">
        <v>1476015</v>
      </c>
      <c r="BW10" s="359" t="s">
        <v>519</v>
      </c>
      <c r="BX10" s="359" t="s">
        <v>521</v>
      </c>
      <c r="BY10" s="359" t="s">
        <v>526</v>
      </c>
      <c r="BZ10" s="359" t="s">
        <v>58</v>
      </c>
      <c r="CA10" s="360">
        <v>44812.808333333334</v>
      </c>
      <c r="CB10" s="359" t="s">
        <v>549</v>
      </c>
      <c r="CC10" s="332" t="s">
        <v>39</v>
      </c>
      <c r="CD10" s="25"/>
      <c r="CE10" s="25"/>
      <c r="CF10" s="9">
        <v>218</v>
      </c>
      <c r="CG10" s="359">
        <v>30169821</v>
      </c>
      <c r="CH10" s="359" t="s">
        <v>517</v>
      </c>
      <c r="CI10" s="359" t="s">
        <v>521</v>
      </c>
      <c r="CJ10" s="359" t="s">
        <v>524</v>
      </c>
      <c r="CK10" s="359" t="s">
        <v>537</v>
      </c>
      <c r="CL10" s="360">
        <v>44822.770833333336</v>
      </c>
      <c r="CM10" s="359" t="s">
        <v>548</v>
      </c>
      <c r="CN10" s="332" t="s">
        <v>126</v>
      </c>
      <c r="CO10" s="25"/>
      <c r="CP10" s="25"/>
      <c r="CQ10" s="5">
        <v>99</v>
      </c>
      <c r="CR10" s="359">
        <v>20084261</v>
      </c>
      <c r="CS10" s="359" t="s">
        <v>518</v>
      </c>
      <c r="CT10" s="359" t="s">
        <v>521</v>
      </c>
      <c r="CU10" s="359" t="s">
        <v>524</v>
      </c>
      <c r="CV10" s="359" t="s">
        <v>59</v>
      </c>
      <c r="CW10" s="360">
        <v>44815.477777777778</v>
      </c>
      <c r="CX10" s="359" t="s">
        <v>549</v>
      </c>
      <c r="CY10" s="332" t="s">
        <v>41</v>
      </c>
    </row>
    <row r="11" spans="1:106" ht="15" customHeight="1" x14ac:dyDescent="0.25">
      <c r="A11" s="442"/>
      <c r="B11" s="26">
        <v>9</v>
      </c>
      <c r="C11" s="5">
        <v>64</v>
      </c>
      <c r="D11" s="359">
        <v>30091161</v>
      </c>
      <c r="E11" s="359" t="s">
        <v>520</v>
      </c>
      <c r="F11" s="359" t="s">
        <v>521</v>
      </c>
      <c r="G11" s="359" t="s">
        <v>526</v>
      </c>
      <c r="H11" s="359" t="s">
        <v>38</v>
      </c>
      <c r="I11" s="360">
        <v>44808.73541666667</v>
      </c>
      <c r="J11" s="359" t="s">
        <v>548</v>
      </c>
      <c r="K11" s="332" t="s">
        <v>39</v>
      </c>
      <c r="L11" s="356">
        <v>44808</v>
      </c>
      <c r="M11" s="357">
        <v>0.73541666666666661</v>
      </c>
      <c r="N11" s="361" t="s">
        <v>548</v>
      </c>
      <c r="O11" s="356">
        <v>44808</v>
      </c>
      <c r="P11" s="357">
        <v>0.73541666666666661</v>
      </c>
      <c r="Q11" s="356"/>
      <c r="R11" s="3"/>
      <c r="S11" s="11"/>
      <c r="T11" s="356">
        <v>44808</v>
      </c>
      <c r="U11" s="3">
        <v>0.73958333333333337</v>
      </c>
      <c r="V11" s="361" t="s">
        <v>548</v>
      </c>
      <c r="W11" s="300">
        <f t="shared" si="6"/>
        <v>4.166666665696539E-3</v>
      </c>
      <c r="X11" s="13"/>
      <c r="Y11" s="3"/>
      <c r="Z11" s="11"/>
      <c r="AA11" s="15">
        <f t="shared" si="0"/>
        <v>-44808.739583333336</v>
      </c>
      <c r="AB11" s="13"/>
      <c r="AC11" s="3"/>
      <c r="AD11" s="11"/>
      <c r="AE11" s="15">
        <f t="shared" si="1"/>
        <v>0</v>
      </c>
      <c r="AF11" s="219"/>
      <c r="AG11" s="215"/>
      <c r="AH11" s="218"/>
      <c r="AI11" s="11"/>
      <c r="AJ11" s="15">
        <f t="shared" si="2"/>
        <v>-44808.739583333336</v>
      </c>
      <c r="AK11" s="358"/>
      <c r="AL11" s="358"/>
      <c r="AM11" s="358"/>
      <c r="AN11" s="15">
        <f t="shared" si="3"/>
        <v>-44808.739583333336</v>
      </c>
      <c r="AO11" s="356">
        <v>44808</v>
      </c>
      <c r="AP11" s="357">
        <v>0.74305555555555547</v>
      </c>
      <c r="AQ11" s="18">
        <f t="shared" si="4"/>
        <v>3.4722222189884633E-3</v>
      </c>
      <c r="AR11" s="356">
        <v>44808</v>
      </c>
      <c r="AS11" s="357">
        <v>0.74305555555555547</v>
      </c>
      <c r="AT11" s="361" t="s">
        <v>548</v>
      </c>
      <c r="AU11" s="19">
        <f t="shared" si="5"/>
        <v>3.4722222189884633E-3</v>
      </c>
      <c r="AV11" s="20"/>
      <c r="AW11" s="20"/>
      <c r="AX11" s="20" t="s">
        <v>132</v>
      </c>
      <c r="AY11" s="20" t="s">
        <v>134</v>
      </c>
      <c r="AZ11" s="20" t="s">
        <v>144</v>
      </c>
      <c r="BA11" s="369" t="s">
        <v>176</v>
      </c>
      <c r="BB11" s="269" t="s">
        <v>1022</v>
      </c>
      <c r="BC11" s="284" t="s">
        <v>1023</v>
      </c>
      <c r="BD11" s="24"/>
      <c r="BE11" s="23" t="s">
        <v>74</v>
      </c>
      <c r="BF11" s="23"/>
      <c r="BJ11" s="103"/>
      <c r="BK11"/>
      <c r="BR11" s="25"/>
      <c r="BS11" s="25"/>
      <c r="BT11" s="25"/>
      <c r="BU11" s="8">
        <v>102</v>
      </c>
      <c r="BV11" s="359">
        <v>20193712</v>
      </c>
      <c r="BW11" s="359" t="s">
        <v>519</v>
      </c>
      <c r="BX11" s="359" t="s">
        <v>521</v>
      </c>
      <c r="BY11" s="359" t="s">
        <v>524</v>
      </c>
      <c r="BZ11" s="359" t="s">
        <v>59</v>
      </c>
      <c r="CA11" s="360">
        <v>44816.479166666664</v>
      </c>
      <c r="CB11" s="359" t="s">
        <v>549</v>
      </c>
      <c r="CC11" s="332" t="s">
        <v>39</v>
      </c>
      <c r="CD11" s="25"/>
      <c r="CE11" s="25"/>
      <c r="CF11" s="9">
        <v>101</v>
      </c>
      <c r="CG11" s="359">
        <v>30221334</v>
      </c>
      <c r="CH11" s="359" t="s">
        <v>517</v>
      </c>
      <c r="CI11" s="359" t="s">
        <v>521</v>
      </c>
      <c r="CJ11" s="359" t="s">
        <v>524</v>
      </c>
      <c r="CK11" s="359" t="s">
        <v>59</v>
      </c>
      <c r="CL11" s="360">
        <v>44823.781944444447</v>
      </c>
      <c r="CM11" s="359" t="s">
        <v>548</v>
      </c>
      <c r="CN11" s="332" t="s">
        <v>126</v>
      </c>
      <c r="CO11" s="25"/>
      <c r="CP11" s="25"/>
      <c r="CQ11" s="5">
        <v>231</v>
      </c>
      <c r="CR11" s="359">
        <v>30208810</v>
      </c>
      <c r="CS11" s="359" t="s">
        <v>518</v>
      </c>
      <c r="CT11" s="359" t="s">
        <v>522</v>
      </c>
      <c r="CU11" s="359" t="s">
        <v>524</v>
      </c>
      <c r="CV11" s="359" t="s">
        <v>993</v>
      </c>
      <c r="CW11" s="360">
        <v>44822.913888888892</v>
      </c>
      <c r="CX11" s="359" t="s">
        <v>549</v>
      </c>
      <c r="CY11" s="332" t="s">
        <v>39</v>
      </c>
    </row>
    <row r="12" spans="1:106" ht="15" customHeight="1" x14ac:dyDescent="0.25">
      <c r="A12" s="442"/>
      <c r="B12" s="10">
        <v>10</v>
      </c>
      <c r="C12" s="5">
        <v>68</v>
      </c>
      <c r="D12" s="359">
        <v>30200135</v>
      </c>
      <c r="E12" s="359" t="s">
        <v>517</v>
      </c>
      <c r="F12" s="359" t="s">
        <v>521</v>
      </c>
      <c r="G12" s="359" t="s">
        <v>524</v>
      </c>
      <c r="H12" s="359" t="s">
        <v>48</v>
      </c>
      <c r="I12" s="360">
        <v>44809.606944444444</v>
      </c>
      <c r="J12" s="359" t="s">
        <v>549</v>
      </c>
      <c r="K12" s="332" t="s">
        <v>41</v>
      </c>
      <c r="L12" s="356">
        <v>44809</v>
      </c>
      <c r="M12" s="357">
        <v>0.6069444444444444</v>
      </c>
      <c r="N12" s="361" t="s">
        <v>549</v>
      </c>
      <c r="O12" s="356">
        <v>44809</v>
      </c>
      <c r="P12" s="357">
        <v>0.61736111111111114</v>
      </c>
      <c r="Q12" s="356">
        <v>44810</v>
      </c>
      <c r="R12" s="3">
        <v>0.50902777777777775</v>
      </c>
      <c r="S12" s="361" t="s">
        <v>549</v>
      </c>
      <c r="T12" s="356">
        <v>44810</v>
      </c>
      <c r="U12" s="3">
        <v>0.51250000000000007</v>
      </c>
      <c r="V12" s="361" t="s">
        <v>549</v>
      </c>
      <c r="W12" s="300">
        <f t="shared" si="6"/>
        <v>0.89513888888905058</v>
      </c>
      <c r="X12" s="13"/>
      <c r="Y12" s="3"/>
      <c r="Z12" s="11"/>
      <c r="AA12" s="15">
        <f t="shared" si="0"/>
        <v>-44810.512499999997</v>
      </c>
      <c r="AB12" s="13"/>
      <c r="AC12" s="3"/>
      <c r="AD12" s="11"/>
      <c r="AE12" s="15">
        <f t="shared" si="1"/>
        <v>0</v>
      </c>
      <c r="AF12" s="219"/>
      <c r="AG12" s="215"/>
      <c r="AH12" s="218"/>
      <c r="AI12" s="11"/>
      <c r="AJ12" s="15">
        <f t="shared" si="2"/>
        <v>-44810.512499999997</v>
      </c>
      <c r="AK12" s="358"/>
      <c r="AL12" s="358"/>
      <c r="AM12" s="358"/>
      <c r="AN12" s="15">
        <f t="shared" si="3"/>
        <v>-44810.512499999997</v>
      </c>
      <c r="AO12" s="356">
        <v>44811</v>
      </c>
      <c r="AP12" s="357">
        <v>0.58472222222222225</v>
      </c>
      <c r="AQ12" s="18">
        <f t="shared" si="4"/>
        <v>1.0722222222248092</v>
      </c>
      <c r="AR12" s="356">
        <v>44811</v>
      </c>
      <c r="AS12" s="357">
        <v>0.58472222222222225</v>
      </c>
      <c r="AT12" s="361" t="s">
        <v>548</v>
      </c>
      <c r="AU12" s="19">
        <f t="shared" si="5"/>
        <v>1.0722222222248092</v>
      </c>
      <c r="AV12" s="20"/>
      <c r="AW12" s="20" t="s">
        <v>1221</v>
      </c>
      <c r="AX12" s="20" t="s">
        <v>132</v>
      </c>
      <c r="AY12" s="20" t="s">
        <v>134</v>
      </c>
      <c r="AZ12" s="20" t="s">
        <v>144</v>
      </c>
      <c r="BA12" s="369" t="s">
        <v>180</v>
      </c>
      <c r="BB12" s="269" t="s">
        <v>1024</v>
      </c>
      <c r="BC12" s="263" t="s">
        <v>1025</v>
      </c>
      <c r="BD12" s="24"/>
      <c r="BE12" s="23" t="s">
        <v>74</v>
      </c>
      <c r="BF12" s="23"/>
      <c r="BJ12" s="103"/>
      <c r="BK12"/>
      <c r="BR12" s="25"/>
      <c r="BS12" s="25"/>
      <c r="BT12" s="25"/>
      <c r="BU12" s="5">
        <v>104</v>
      </c>
      <c r="BV12" s="359">
        <v>30219229</v>
      </c>
      <c r="BW12" s="359" t="s">
        <v>519</v>
      </c>
      <c r="BX12" s="359" t="s">
        <v>521</v>
      </c>
      <c r="BY12" s="359" t="s">
        <v>524</v>
      </c>
      <c r="BZ12" s="359" t="s">
        <v>51</v>
      </c>
      <c r="CA12" s="360">
        <v>44816.629861111112</v>
      </c>
      <c r="CB12" s="359" t="s">
        <v>548</v>
      </c>
      <c r="CC12" s="332" t="s">
        <v>39</v>
      </c>
      <c r="CD12" s="25"/>
      <c r="CE12" s="25"/>
      <c r="CF12" s="9">
        <v>219</v>
      </c>
      <c r="CG12" s="359">
        <v>30222239</v>
      </c>
      <c r="CH12" s="359" t="s">
        <v>517</v>
      </c>
      <c r="CI12" s="359" t="s">
        <v>521</v>
      </c>
      <c r="CJ12" s="359" t="s">
        <v>524</v>
      </c>
      <c r="CK12" s="359" t="s">
        <v>540</v>
      </c>
      <c r="CL12" s="360">
        <v>44823.782638888886</v>
      </c>
      <c r="CM12" s="359" t="s">
        <v>548</v>
      </c>
      <c r="CN12" s="332" t="s">
        <v>126</v>
      </c>
      <c r="CO12" s="25"/>
      <c r="CP12" s="25"/>
      <c r="CQ12" s="9">
        <v>235</v>
      </c>
      <c r="CR12" s="359">
        <v>30221582</v>
      </c>
      <c r="CS12" s="359" t="s">
        <v>518</v>
      </c>
      <c r="CT12" s="359" t="s">
        <v>521</v>
      </c>
      <c r="CU12" s="359" t="s">
        <v>524</v>
      </c>
      <c r="CV12" s="359" t="s">
        <v>995</v>
      </c>
      <c r="CW12" s="360">
        <v>44823.80972222222</v>
      </c>
      <c r="CX12" s="359" t="s">
        <v>548</v>
      </c>
      <c r="CY12" s="332" t="s">
        <v>126</v>
      </c>
    </row>
    <row r="13" spans="1:106" ht="15" customHeight="1" x14ac:dyDescent="0.25">
      <c r="A13" s="442"/>
      <c r="B13" s="26">
        <v>11</v>
      </c>
      <c r="C13" s="5">
        <v>70</v>
      </c>
      <c r="D13" s="359">
        <v>30201615</v>
      </c>
      <c r="E13" s="359" t="s">
        <v>519</v>
      </c>
      <c r="F13" s="359" t="s">
        <v>521</v>
      </c>
      <c r="G13" s="359" t="s">
        <v>526</v>
      </c>
      <c r="H13" s="359" t="s">
        <v>58</v>
      </c>
      <c r="I13" s="360">
        <v>44809.824999999997</v>
      </c>
      <c r="J13" s="359" t="s">
        <v>548</v>
      </c>
      <c r="K13" s="332" t="s">
        <v>39</v>
      </c>
      <c r="L13" s="356">
        <v>44809</v>
      </c>
      <c r="M13" s="357">
        <v>0.82500000000000007</v>
      </c>
      <c r="N13" s="361" t="s">
        <v>548</v>
      </c>
      <c r="O13" s="356">
        <v>44809</v>
      </c>
      <c r="P13" s="357">
        <v>0.82500000000000007</v>
      </c>
      <c r="Q13" s="356"/>
      <c r="R13" s="3"/>
      <c r="S13" s="11"/>
      <c r="T13" s="356">
        <v>44809</v>
      </c>
      <c r="U13" s="3">
        <v>0.82777777777777783</v>
      </c>
      <c r="V13" s="361" t="s">
        <v>548</v>
      </c>
      <c r="W13" s="300">
        <f t="shared" si="6"/>
        <v>2.7777777795563452E-3</v>
      </c>
      <c r="X13" s="13"/>
      <c r="Y13" s="3"/>
      <c r="Z13" s="11"/>
      <c r="AA13" s="15">
        <f t="shared" si="0"/>
        <v>-44809.827777777777</v>
      </c>
      <c r="AB13" s="13"/>
      <c r="AC13" s="3"/>
      <c r="AD13" s="11"/>
      <c r="AE13" s="15">
        <f t="shared" si="1"/>
        <v>0</v>
      </c>
      <c r="AF13" s="219"/>
      <c r="AG13" s="215"/>
      <c r="AH13" s="218"/>
      <c r="AI13" s="11"/>
      <c r="AJ13" s="15">
        <f t="shared" si="2"/>
        <v>-44809.827777777777</v>
      </c>
      <c r="AK13" s="358"/>
      <c r="AL13" s="358"/>
      <c r="AM13" s="358"/>
      <c r="AN13" s="15">
        <f t="shared" si="3"/>
        <v>-44809.827777777777</v>
      </c>
      <c r="AO13" s="356">
        <v>44809</v>
      </c>
      <c r="AP13" s="357">
        <v>0.83611111111111114</v>
      </c>
      <c r="AQ13" s="18">
        <f t="shared" si="4"/>
        <v>8.333333331393078E-3</v>
      </c>
      <c r="AR13" s="356">
        <v>44809</v>
      </c>
      <c r="AS13" s="357">
        <v>0.83611111111111114</v>
      </c>
      <c r="AT13" s="361" t="s">
        <v>548</v>
      </c>
      <c r="AU13" s="19">
        <f t="shared" si="5"/>
        <v>8.333333331393078E-3</v>
      </c>
      <c r="AV13" s="20"/>
      <c r="AW13" s="20"/>
      <c r="AX13" s="20" t="s">
        <v>148</v>
      </c>
      <c r="AY13" s="20" t="s">
        <v>150</v>
      </c>
      <c r="AZ13" s="20" t="s">
        <v>206</v>
      </c>
      <c r="BA13" s="369" t="s">
        <v>436</v>
      </c>
      <c r="BB13" s="269" t="s">
        <v>1027</v>
      </c>
      <c r="BC13" s="263" t="s">
        <v>1028</v>
      </c>
      <c r="BD13" s="24"/>
      <c r="BE13" s="23" t="s">
        <v>74</v>
      </c>
      <c r="BF13" s="23"/>
      <c r="BJ13" s="103"/>
      <c r="BK13"/>
      <c r="BR13" s="25"/>
      <c r="BS13" s="25"/>
      <c r="BT13" s="25"/>
      <c r="BU13" s="9">
        <v>108</v>
      </c>
      <c r="BV13" s="359">
        <v>30161165</v>
      </c>
      <c r="BW13" s="359" t="s">
        <v>519</v>
      </c>
      <c r="BX13" s="359" t="s">
        <v>523</v>
      </c>
      <c r="BY13" s="359" t="s">
        <v>524</v>
      </c>
      <c r="BZ13" s="359" t="s">
        <v>538</v>
      </c>
      <c r="CA13" s="360">
        <v>44817.669444444444</v>
      </c>
      <c r="CB13" s="359" t="s">
        <v>549</v>
      </c>
      <c r="CC13" s="332" t="s">
        <v>126</v>
      </c>
      <c r="CD13" s="25"/>
      <c r="CE13" s="25"/>
      <c r="CF13" s="9">
        <v>242</v>
      </c>
      <c r="CG13" s="359">
        <v>1577775</v>
      </c>
      <c r="CH13" s="359" t="s">
        <v>517</v>
      </c>
      <c r="CI13" s="359" t="s">
        <v>521</v>
      </c>
      <c r="CJ13" s="359" t="s">
        <v>526</v>
      </c>
      <c r="CK13" s="359" t="s">
        <v>54</v>
      </c>
      <c r="CL13" s="360">
        <v>44824.661805555559</v>
      </c>
      <c r="CM13" s="359" t="s">
        <v>548</v>
      </c>
      <c r="CN13" s="332" t="s">
        <v>126</v>
      </c>
      <c r="CO13" s="25"/>
      <c r="CP13" s="25"/>
      <c r="CQ13" s="9">
        <v>234</v>
      </c>
      <c r="CR13" s="359">
        <v>30049243</v>
      </c>
      <c r="CS13" s="359" t="s">
        <v>518</v>
      </c>
      <c r="CT13" s="359" t="s">
        <v>522</v>
      </c>
      <c r="CU13" s="359" t="s">
        <v>524</v>
      </c>
      <c r="CV13" s="359" t="s">
        <v>994</v>
      </c>
      <c r="CW13" s="360">
        <v>44824.823611111111</v>
      </c>
      <c r="CX13" s="359" t="s">
        <v>548</v>
      </c>
      <c r="CY13" s="332" t="s">
        <v>126</v>
      </c>
    </row>
    <row r="14" spans="1:106" ht="15" customHeight="1" x14ac:dyDescent="0.25">
      <c r="A14" s="442"/>
      <c r="B14" s="10">
        <v>12</v>
      </c>
      <c r="C14" s="5">
        <v>71</v>
      </c>
      <c r="D14" s="359">
        <v>30209054</v>
      </c>
      <c r="E14" s="359" t="s">
        <v>519</v>
      </c>
      <c r="F14" s="359" t="s">
        <v>521</v>
      </c>
      <c r="G14" s="359" t="s">
        <v>524</v>
      </c>
      <c r="H14" s="359" t="s">
        <v>61</v>
      </c>
      <c r="I14" s="360">
        <v>44810.443749999999</v>
      </c>
      <c r="J14" s="359" t="s">
        <v>549</v>
      </c>
      <c r="K14" s="332" t="s">
        <v>39</v>
      </c>
      <c r="L14" s="356">
        <v>44810</v>
      </c>
      <c r="M14" s="357">
        <v>0.44375000000000003</v>
      </c>
      <c r="N14" s="361" t="s">
        <v>549</v>
      </c>
      <c r="O14" s="356">
        <v>44810</v>
      </c>
      <c r="P14" s="357">
        <v>0.44375000000000003</v>
      </c>
      <c r="Q14" s="356"/>
      <c r="R14" s="3"/>
      <c r="S14" s="11"/>
      <c r="T14" s="356">
        <v>44810</v>
      </c>
      <c r="U14" s="3">
        <v>0.44513888888888892</v>
      </c>
      <c r="V14" s="361" t="s">
        <v>549</v>
      </c>
      <c r="W14" s="300">
        <f t="shared" si="6"/>
        <v>1.3888888934161514E-3</v>
      </c>
      <c r="X14" s="13"/>
      <c r="Y14" s="3"/>
      <c r="Z14" s="11"/>
      <c r="AA14" s="15">
        <f t="shared" si="0"/>
        <v>-44810.445138888892</v>
      </c>
      <c r="AB14" s="13"/>
      <c r="AC14" s="3"/>
      <c r="AD14" s="11"/>
      <c r="AE14" s="15">
        <f t="shared" si="1"/>
        <v>0</v>
      </c>
      <c r="AF14" s="219"/>
      <c r="AG14" s="215"/>
      <c r="AH14" s="218"/>
      <c r="AI14" s="11"/>
      <c r="AJ14" s="15">
        <f t="shared" si="2"/>
        <v>-44810.445138888892</v>
      </c>
      <c r="AK14" s="358"/>
      <c r="AL14" s="358"/>
      <c r="AM14" s="358"/>
      <c r="AN14" s="15">
        <f t="shared" si="3"/>
        <v>-44810.445138888892</v>
      </c>
      <c r="AO14" s="356">
        <v>44810</v>
      </c>
      <c r="AP14" s="357">
        <v>0.45416666666666666</v>
      </c>
      <c r="AQ14" s="18">
        <f t="shared" si="4"/>
        <v>9.0277777781011537E-3</v>
      </c>
      <c r="AR14" s="356">
        <v>44810</v>
      </c>
      <c r="AS14" s="357">
        <v>0.45416666666666666</v>
      </c>
      <c r="AT14" s="361" t="s">
        <v>549</v>
      </c>
      <c r="AU14" s="19">
        <f t="shared" si="5"/>
        <v>9.0277777781011537E-3</v>
      </c>
      <c r="AV14" s="20"/>
      <c r="AW14" s="20"/>
      <c r="AX14" s="20" t="s">
        <v>132</v>
      </c>
      <c r="AY14" s="20" t="s">
        <v>142</v>
      </c>
      <c r="AZ14" s="20" t="s">
        <v>1019</v>
      </c>
      <c r="BA14" s="367" t="s">
        <v>262</v>
      </c>
      <c r="BB14" s="269" t="s">
        <v>1029</v>
      </c>
      <c r="BC14" s="263" t="s">
        <v>1030</v>
      </c>
      <c r="BD14" s="24"/>
      <c r="BE14" s="23" t="s">
        <v>74</v>
      </c>
      <c r="BF14" s="23"/>
      <c r="BR14" s="25"/>
      <c r="BS14" s="25"/>
      <c r="BT14" s="25"/>
      <c r="BU14" s="8">
        <v>109</v>
      </c>
      <c r="BV14" s="359">
        <v>920363</v>
      </c>
      <c r="BW14" s="359" t="s">
        <v>519</v>
      </c>
      <c r="BX14" s="359" t="s">
        <v>521</v>
      </c>
      <c r="BY14" s="359" t="s">
        <v>526</v>
      </c>
      <c r="BZ14" s="359" t="s">
        <v>50</v>
      </c>
      <c r="CA14" s="360">
        <v>44817.698611111111</v>
      </c>
      <c r="CB14" s="359" t="s">
        <v>548</v>
      </c>
      <c r="CC14" s="332" t="s">
        <v>39</v>
      </c>
      <c r="CD14" s="25"/>
      <c r="CE14" s="25"/>
      <c r="CF14" s="9">
        <v>239</v>
      </c>
      <c r="CG14" s="359">
        <v>30219053</v>
      </c>
      <c r="CH14" s="359" t="s">
        <v>517</v>
      </c>
      <c r="CI14" s="359" t="s">
        <v>521</v>
      </c>
      <c r="CJ14" s="359" t="s">
        <v>526</v>
      </c>
      <c r="CK14" s="359" t="s">
        <v>996</v>
      </c>
      <c r="CL14" s="360">
        <v>44824.71597222222</v>
      </c>
      <c r="CM14" s="359" t="s">
        <v>548</v>
      </c>
      <c r="CN14" s="332" t="s">
        <v>126</v>
      </c>
      <c r="CO14" s="25"/>
      <c r="CP14" s="25"/>
      <c r="CQ14" s="8">
        <v>228</v>
      </c>
      <c r="CR14" s="359">
        <v>30186552</v>
      </c>
      <c r="CS14" s="359" t="s">
        <v>518</v>
      </c>
      <c r="CT14" s="359" t="s">
        <v>521</v>
      </c>
      <c r="CU14" s="359" t="s">
        <v>524</v>
      </c>
      <c r="CV14" s="359" t="s">
        <v>59</v>
      </c>
      <c r="CW14" s="360">
        <v>44825.529861111114</v>
      </c>
      <c r="CX14" s="359" t="s">
        <v>549</v>
      </c>
      <c r="CY14" s="332" t="s">
        <v>63</v>
      </c>
      <c r="CZ14"/>
      <c r="DA14"/>
    </row>
    <row r="15" spans="1:106" ht="15" customHeight="1" x14ac:dyDescent="0.25">
      <c r="A15" s="442"/>
      <c r="B15" s="10">
        <v>13</v>
      </c>
      <c r="C15" s="5">
        <v>76</v>
      </c>
      <c r="D15" s="359">
        <v>30183641</v>
      </c>
      <c r="E15" s="359" t="s">
        <v>519</v>
      </c>
      <c r="F15" s="359" t="s">
        <v>521</v>
      </c>
      <c r="G15" s="359" t="s">
        <v>526</v>
      </c>
      <c r="H15" s="359" t="s">
        <v>58</v>
      </c>
      <c r="I15" s="360">
        <v>44810.68472222222</v>
      </c>
      <c r="J15" s="359" t="s">
        <v>548</v>
      </c>
      <c r="K15" s="332" t="s">
        <v>39</v>
      </c>
      <c r="L15" s="356">
        <v>44810</v>
      </c>
      <c r="M15" s="357">
        <v>0.68472222222222223</v>
      </c>
      <c r="N15" s="361" t="s">
        <v>548</v>
      </c>
      <c r="O15" s="356">
        <v>44810</v>
      </c>
      <c r="P15" s="357">
        <v>0.68472222222222223</v>
      </c>
      <c r="Q15" s="356"/>
      <c r="R15" s="3"/>
      <c r="S15" s="11"/>
      <c r="T15" s="356">
        <v>44810</v>
      </c>
      <c r="U15" s="3">
        <v>0.68888888888888899</v>
      </c>
      <c r="V15" s="361" t="s">
        <v>548</v>
      </c>
      <c r="W15" s="300">
        <f t="shared" si="6"/>
        <v>4.166666665696539E-3</v>
      </c>
      <c r="X15" s="13"/>
      <c r="Y15" s="3"/>
      <c r="Z15" s="11"/>
      <c r="AA15" s="15">
        <f t="shared" si="0"/>
        <v>-44810.688888888886</v>
      </c>
      <c r="AB15" s="13"/>
      <c r="AC15" s="3"/>
      <c r="AD15" s="218"/>
      <c r="AE15" s="15">
        <f t="shared" si="1"/>
        <v>0</v>
      </c>
      <c r="AF15" s="219"/>
      <c r="AG15" s="215"/>
      <c r="AH15" s="218"/>
      <c r="AI15" s="11"/>
      <c r="AJ15" s="15">
        <f t="shared" si="2"/>
        <v>-44810.688888888886</v>
      </c>
      <c r="AK15" s="358"/>
      <c r="AL15" s="358"/>
      <c r="AM15" s="358"/>
      <c r="AN15" s="15">
        <f t="shared" si="3"/>
        <v>-44810.688888888886</v>
      </c>
      <c r="AO15" s="356">
        <v>44810</v>
      </c>
      <c r="AP15" s="357">
        <v>0.68958333333333333</v>
      </c>
      <c r="AQ15" s="18">
        <f t="shared" si="4"/>
        <v>6.944444467080757E-4</v>
      </c>
      <c r="AR15" s="356">
        <v>44810</v>
      </c>
      <c r="AS15" s="357">
        <v>0.68958333333333333</v>
      </c>
      <c r="AT15" s="361" t="s">
        <v>548</v>
      </c>
      <c r="AU15" s="19">
        <f t="shared" si="5"/>
        <v>6.944444467080757E-4</v>
      </c>
      <c r="AV15" s="20"/>
      <c r="AW15" s="20"/>
      <c r="AX15" s="20" t="s">
        <v>148</v>
      </c>
      <c r="AY15" s="20" t="s">
        <v>150</v>
      </c>
      <c r="AZ15" s="20" t="s">
        <v>206</v>
      </c>
      <c r="BA15" s="369" t="s">
        <v>436</v>
      </c>
      <c r="BB15" s="269" t="s">
        <v>1031</v>
      </c>
      <c r="BC15" s="263" t="s">
        <v>1032</v>
      </c>
      <c r="BD15" s="24"/>
      <c r="BE15" s="23" t="s">
        <v>74</v>
      </c>
      <c r="BF15" s="23"/>
      <c r="BR15" s="25"/>
      <c r="BS15" s="25"/>
      <c r="BT15" s="25"/>
      <c r="BU15" s="5">
        <v>112</v>
      </c>
      <c r="BV15" s="359">
        <v>30220882</v>
      </c>
      <c r="BW15" s="359" t="s">
        <v>519</v>
      </c>
      <c r="BX15" s="359" t="s">
        <v>522</v>
      </c>
      <c r="BY15" s="359" t="s">
        <v>524</v>
      </c>
      <c r="BZ15" s="359" t="s">
        <v>40</v>
      </c>
      <c r="CA15" s="360">
        <v>44818.53125</v>
      </c>
      <c r="CB15" s="359" t="s">
        <v>549</v>
      </c>
      <c r="CC15" s="332" t="s">
        <v>39</v>
      </c>
      <c r="CD15" s="25"/>
      <c r="CE15" s="25"/>
      <c r="CF15" s="5">
        <v>246</v>
      </c>
      <c r="CG15" s="359">
        <v>1365300</v>
      </c>
      <c r="CH15" s="359" t="s">
        <v>517</v>
      </c>
      <c r="CI15" s="359" t="s">
        <v>521</v>
      </c>
      <c r="CJ15" s="359" t="s">
        <v>524</v>
      </c>
      <c r="CK15" s="359" t="s">
        <v>540</v>
      </c>
      <c r="CL15" s="360">
        <v>44824.87222222222</v>
      </c>
      <c r="CM15" s="359" t="s">
        <v>548</v>
      </c>
      <c r="CN15" s="332" t="s">
        <v>126</v>
      </c>
      <c r="CO15" s="25"/>
      <c r="CP15" s="25"/>
      <c r="CQ15" s="9">
        <v>250</v>
      </c>
      <c r="CR15" s="359">
        <v>30081570</v>
      </c>
      <c r="CS15" s="359" t="s">
        <v>518</v>
      </c>
      <c r="CT15" s="359" t="s">
        <v>521</v>
      </c>
      <c r="CU15" s="359" t="s">
        <v>524</v>
      </c>
      <c r="CV15" s="359" t="s">
        <v>57</v>
      </c>
      <c r="CW15" s="360">
        <v>44826.698611111111</v>
      </c>
      <c r="CX15" s="359" t="s">
        <v>549</v>
      </c>
      <c r="CY15" s="332" t="s">
        <v>126</v>
      </c>
    </row>
    <row r="16" spans="1:106" ht="15" customHeight="1" x14ac:dyDescent="0.25">
      <c r="A16" s="442"/>
      <c r="B16" s="10">
        <v>14</v>
      </c>
      <c r="C16" s="8">
        <v>78</v>
      </c>
      <c r="D16" s="359">
        <v>30101507</v>
      </c>
      <c r="E16" s="359" t="s">
        <v>518</v>
      </c>
      <c r="F16" s="359" t="s">
        <v>523</v>
      </c>
      <c r="G16" s="359" t="s">
        <v>525</v>
      </c>
      <c r="H16" s="359" t="s">
        <v>49</v>
      </c>
      <c r="I16" s="360">
        <v>44810.802083333336</v>
      </c>
      <c r="J16" s="359" t="s">
        <v>548</v>
      </c>
      <c r="K16" s="332" t="s">
        <v>63</v>
      </c>
      <c r="L16" s="356">
        <v>44810</v>
      </c>
      <c r="M16" s="357">
        <v>0.80208333333333337</v>
      </c>
      <c r="N16" s="361" t="s">
        <v>548</v>
      </c>
      <c r="O16" s="356">
        <v>44810</v>
      </c>
      <c r="P16" s="357">
        <v>0.88055555555555554</v>
      </c>
      <c r="Q16" s="356">
        <v>44812</v>
      </c>
      <c r="R16" s="3">
        <v>0.57152777777777775</v>
      </c>
      <c r="S16" s="361" t="s">
        <v>548</v>
      </c>
      <c r="T16" s="356">
        <v>44812</v>
      </c>
      <c r="U16" s="3">
        <v>0.57222222222222219</v>
      </c>
      <c r="V16" s="11" t="s">
        <v>548</v>
      </c>
      <c r="W16" s="300">
        <f t="shared" si="6"/>
        <v>1.6916666666656965</v>
      </c>
      <c r="X16" s="13"/>
      <c r="Y16" s="3"/>
      <c r="Z16" s="11"/>
      <c r="AA16" s="15">
        <f t="shared" si="0"/>
        <v>-44812.572222222225</v>
      </c>
      <c r="AB16" s="13"/>
      <c r="AC16" s="3"/>
      <c r="AD16" s="11"/>
      <c r="AE16" s="15">
        <f t="shared" si="1"/>
        <v>0</v>
      </c>
      <c r="AF16" s="219"/>
      <c r="AG16" s="215"/>
      <c r="AH16" s="218"/>
      <c r="AI16" s="11"/>
      <c r="AJ16" s="15">
        <f t="shared" si="2"/>
        <v>-44812.572222222225</v>
      </c>
      <c r="AK16" s="358"/>
      <c r="AL16" s="358"/>
      <c r="AM16" s="358"/>
      <c r="AN16" s="15">
        <f t="shared" si="3"/>
        <v>-44812.572222222225</v>
      </c>
      <c r="AO16" s="356">
        <v>44814</v>
      </c>
      <c r="AP16" s="357">
        <v>0.78055555555555556</v>
      </c>
      <c r="AQ16" s="18">
        <f t="shared" si="4"/>
        <v>2.2083333333284827</v>
      </c>
      <c r="AR16" s="356">
        <v>44814</v>
      </c>
      <c r="AS16" s="357">
        <v>0.78055555555555556</v>
      </c>
      <c r="AT16" s="361" t="s">
        <v>548</v>
      </c>
      <c r="AU16" s="19">
        <f t="shared" si="5"/>
        <v>2.2083333333284827</v>
      </c>
      <c r="AV16" s="20"/>
      <c r="AW16" s="20"/>
      <c r="AX16" s="20" t="s">
        <v>132</v>
      </c>
      <c r="AY16" s="20" t="s">
        <v>134</v>
      </c>
      <c r="AZ16" s="20" t="s">
        <v>144</v>
      </c>
      <c r="BA16" s="369" t="s">
        <v>180</v>
      </c>
      <c r="BB16" s="269" t="s">
        <v>1033</v>
      </c>
      <c r="BC16" s="263" t="s">
        <v>1034</v>
      </c>
      <c r="BD16" s="24"/>
      <c r="BE16" s="23" t="s">
        <v>74</v>
      </c>
      <c r="BF16" s="23"/>
      <c r="BR16" s="25"/>
      <c r="BS16" s="25"/>
      <c r="BT16" s="25"/>
      <c r="BU16" s="5">
        <v>113</v>
      </c>
      <c r="BV16" s="359">
        <v>30220889</v>
      </c>
      <c r="BW16" s="359" t="s">
        <v>519</v>
      </c>
      <c r="BX16" s="359" t="s">
        <v>522</v>
      </c>
      <c r="BY16" s="359" t="s">
        <v>525</v>
      </c>
      <c r="BZ16" s="359" t="s">
        <v>551</v>
      </c>
      <c r="CA16" s="360">
        <v>44818.712500000001</v>
      </c>
      <c r="CB16" s="359" t="s">
        <v>548</v>
      </c>
      <c r="CC16" s="332" t="s">
        <v>39</v>
      </c>
      <c r="CD16" s="25"/>
      <c r="CE16" s="25"/>
      <c r="CF16" s="9">
        <v>82</v>
      </c>
      <c r="CG16" s="359">
        <v>1532085</v>
      </c>
      <c r="CH16" s="359" t="s">
        <v>517</v>
      </c>
      <c r="CI16" s="359" t="s">
        <v>521</v>
      </c>
      <c r="CJ16" s="359" t="s">
        <v>524</v>
      </c>
      <c r="CK16" s="359" t="s">
        <v>561</v>
      </c>
      <c r="CL16" s="360">
        <v>44825.529166666667</v>
      </c>
      <c r="CM16" s="359" t="s">
        <v>549</v>
      </c>
      <c r="CN16" s="332" t="s">
        <v>126</v>
      </c>
      <c r="CO16" s="25"/>
      <c r="CP16" s="25"/>
      <c r="CQ16" s="9">
        <v>86</v>
      </c>
      <c r="CR16" s="359">
        <v>30220731</v>
      </c>
      <c r="CS16" s="359" t="s">
        <v>518</v>
      </c>
      <c r="CT16" s="359" t="s">
        <v>521</v>
      </c>
      <c r="CU16" s="359" t="s">
        <v>524</v>
      </c>
      <c r="CV16" s="359" t="s">
        <v>530</v>
      </c>
      <c r="CW16" s="360">
        <v>44829.749305555553</v>
      </c>
      <c r="CX16" s="359" t="s">
        <v>548</v>
      </c>
      <c r="CY16" s="332" t="s">
        <v>126</v>
      </c>
      <c r="CZ16"/>
      <c r="DA16"/>
      <c r="DB16"/>
    </row>
    <row r="17" spans="1:106" ht="15" customHeight="1" x14ac:dyDescent="0.25">
      <c r="A17" s="442"/>
      <c r="B17" s="26">
        <v>15</v>
      </c>
      <c r="C17" s="9">
        <v>79</v>
      </c>
      <c r="D17" s="359">
        <v>20085008</v>
      </c>
      <c r="E17" s="359" t="s">
        <v>518</v>
      </c>
      <c r="F17" s="359" t="s">
        <v>522</v>
      </c>
      <c r="G17" s="359" t="s">
        <v>525</v>
      </c>
      <c r="H17" s="359" t="s">
        <v>992</v>
      </c>
      <c r="I17" s="360">
        <v>44810.865277777775</v>
      </c>
      <c r="J17" s="359" t="s">
        <v>548</v>
      </c>
      <c r="K17" s="332" t="s">
        <v>126</v>
      </c>
      <c r="L17" s="356">
        <v>44810</v>
      </c>
      <c r="M17" s="357">
        <v>0.8652777777777777</v>
      </c>
      <c r="N17" s="361" t="s">
        <v>548</v>
      </c>
      <c r="O17" s="356">
        <v>44810</v>
      </c>
      <c r="P17" s="357">
        <v>0.8652777777777777</v>
      </c>
      <c r="Q17" s="356"/>
      <c r="R17" s="3"/>
      <c r="S17" s="11"/>
      <c r="T17" s="356">
        <v>44810</v>
      </c>
      <c r="U17" s="3">
        <v>0.87986111111111109</v>
      </c>
      <c r="V17" s="11" t="s">
        <v>548</v>
      </c>
      <c r="W17" s="300">
        <f t="shared" si="6"/>
        <v>1.4583333337213844E-2</v>
      </c>
      <c r="X17" s="13">
        <v>44811</v>
      </c>
      <c r="Y17" s="3">
        <v>0.83750000000000002</v>
      </c>
      <c r="Z17" s="11" t="s">
        <v>548</v>
      </c>
      <c r="AA17" s="15">
        <f t="shared" si="0"/>
        <v>0.95763888888905058</v>
      </c>
      <c r="AB17" s="13">
        <v>44814</v>
      </c>
      <c r="AC17" s="3">
        <v>0.78125</v>
      </c>
      <c r="AD17" s="11" t="s">
        <v>548</v>
      </c>
      <c r="AE17" s="15">
        <f t="shared" si="1"/>
        <v>2.9437499999985448</v>
      </c>
      <c r="AF17" s="219"/>
      <c r="AG17" s="215"/>
      <c r="AH17" s="218"/>
      <c r="AI17" s="11"/>
      <c r="AJ17" s="15">
        <f t="shared" si="2"/>
        <v>-44810.879861111112</v>
      </c>
      <c r="AK17" s="358"/>
      <c r="AL17" s="358"/>
      <c r="AM17" s="358"/>
      <c r="AN17" s="15">
        <f t="shared" si="3"/>
        <v>-44810.879861111112</v>
      </c>
      <c r="AO17" s="356">
        <v>44816</v>
      </c>
      <c r="AP17" s="357">
        <v>0.66875000000000007</v>
      </c>
      <c r="AQ17" s="18">
        <f t="shared" si="4"/>
        <v>5.788888888884685</v>
      </c>
      <c r="AR17" s="356">
        <v>44816</v>
      </c>
      <c r="AS17" s="357">
        <v>0.66875000000000007</v>
      </c>
      <c r="AT17" s="361" t="s">
        <v>548</v>
      </c>
      <c r="AU17" s="19">
        <f t="shared" si="5"/>
        <v>5.788888888884685</v>
      </c>
      <c r="AV17" s="20"/>
      <c r="AW17" s="20"/>
      <c r="AX17" s="20" t="s">
        <v>132</v>
      </c>
      <c r="AY17" s="20" t="s">
        <v>134</v>
      </c>
      <c r="AZ17" s="20" t="s">
        <v>152</v>
      </c>
      <c r="BA17" s="369" t="s">
        <v>188</v>
      </c>
      <c r="BB17" s="269" t="s">
        <v>1036</v>
      </c>
      <c r="BC17" s="263" t="s">
        <v>1035</v>
      </c>
      <c r="BD17" s="24"/>
      <c r="BE17" s="23" t="s">
        <v>74</v>
      </c>
      <c r="BF17" s="23"/>
      <c r="BJ17" s="28" t="s">
        <v>64</v>
      </c>
      <c r="BK17" s="29" t="s">
        <v>65</v>
      </c>
      <c r="BL17" s="30" t="s">
        <v>66</v>
      </c>
      <c r="BM17" s="31" t="s">
        <v>39</v>
      </c>
      <c r="BN17" s="32" t="s">
        <v>41</v>
      </c>
      <c r="BO17" s="33" t="s">
        <v>63</v>
      </c>
      <c r="BP17" s="34" t="s">
        <v>52</v>
      </c>
      <c r="BQ17" s="35" t="s">
        <v>67</v>
      </c>
      <c r="BR17" s="25"/>
      <c r="BS17" s="25"/>
      <c r="BT17" s="25"/>
      <c r="BU17" s="9">
        <v>110</v>
      </c>
      <c r="BV17" s="359">
        <v>30134376</v>
      </c>
      <c r="BW17" s="359" t="s">
        <v>519</v>
      </c>
      <c r="BX17" s="359" t="s">
        <v>523</v>
      </c>
      <c r="BY17" s="359" t="s">
        <v>524</v>
      </c>
      <c r="BZ17" s="359" t="s">
        <v>538</v>
      </c>
      <c r="CA17" s="360">
        <v>44823.728472222225</v>
      </c>
      <c r="CB17" s="359" t="s">
        <v>548</v>
      </c>
      <c r="CC17" s="332" t="s">
        <v>126</v>
      </c>
      <c r="CD17" s="25"/>
      <c r="CE17" s="25"/>
      <c r="CF17" s="9">
        <v>28</v>
      </c>
      <c r="CG17" s="359">
        <v>1735943</v>
      </c>
      <c r="CH17" s="359" t="s">
        <v>517</v>
      </c>
      <c r="CI17" s="359" t="s">
        <v>523</v>
      </c>
      <c r="CJ17" s="359" t="s">
        <v>524</v>
      </c>
      <c r="CK17" s="359" t="s">
        <v>538</v>
      </c>
      <c r="CL17" s="360">
        <v>44825.530555555553</v>
      </c>
      <c r="CM17" s="359" t="s">
        <v>549</v>
      </c>
      <c r="CN17" s="332" t="s">
        <v>126</v>
      </c>
      <c r="CO17" s="25"/>
      <c r="CP17" s="25"/>
      <c r="CQ17" s="8">
        <v>14</v>
      </c>
      <c r="CR17" s="359">
        <v>30206800</v>
      </c>
      <c r="CS17" s="359" t="s">
        <v>518</v>
      </c>
      <c r="CT17" s="359" t="s">
        <v>521</v>
      </c>
      <c r="CU17" s="359" t="s">
        <v>524</v>
      </c>
      <c r="CV17" s="359" t="s">
        <v>531</v>
      </c>
      <c r="CW17" s="360">
        <v>44829.868750000001</v>
      </c>
      <c r="CX17" s="359" t="s">
        <v>548</v>
      </c>
      <c r="CY17" s="332" t="s">
        <v>126</v>
      </c>
      <c r="CZ17"/>
      <c r="DA17"/>
      <c r="DB17"/>
    </row>
    <row r="18" spans="1:106" ht="15" customHeight="1" x14ac:dyDescent="0.25">
      <c r="A18" s="442"/>
      <c r="B18" s="10">
        <v>16</v>
      </c>
      <c r="C18" s="5">
        <v>81</v>
      </c>
      <c r="D18" s="359">
        <v>30120197</v>
      </c>
      <c r="E18" s="359" t="s">
        <v>519</v>
      </c>
      <c r="F18" s="359" t="s">
        <v>521</v>
      </c>
      <c r="G18" s="359" t="s">
        <v>524</v>
      </c>
      <c r="H18" s="359" t="s">
        <v>544</v>
      </c>
      <c r="I18" s="360">
        <v>44811.456250000003</v>
      </c>
      <c r="J18" s="359" t="s">
        <v>549</v>
      </c>
      <c r="K18" s="332" t="s">
        <v>39</v>
      </c>
      <c r="L18" s="356">
        <v>44811</v>
      </c>
      <c r="M18" s="357">
        <v>0.45624999999999999</v>
      </c>
      <c r="N18" s="361" t="s">
        <v>549</v>
      </c>
      <c r="O18" s="356">
        <v>44811</v>
      </c>
      <c r="P18" s="357">
        <v>0.45624999999999999</v>
      </c>
      <c r="Q18" s="356"/>
      <c r="R18" s="3"/>
      <c r="S18" s="11"/>
      <c r="T18" s="356">
        <v>44811</v>
      </c>
      <c r="U18" s="3">
        <v>0.46388888888888885</v>
      </c>
      <c r="V18" s="361" t="s">
        <v>549</v>
      </c>
      <c r="W18" s="300">
        <f t="shared" si="6"/>
        <v>7.6388888846850023E-3</v>
      </c>
      <c r="X18" s="13"/>
      <c r="Y18" s="3"/>
      <c r="Z18" s="11"/>
      <c r="AA18" s="15">
        <f t="shared" si="0"/>
        <v>-44811.463888888888</v>
      </c>
      <c r="AB18" s="13"/>
      <c r="AC18" s="3"/>
      <c r="AD18" s="11"/>
      <c r="AE18" s="15">
        <f t="shared" si="1"/>
        <v>0</v>
      </c>
      <c r="AF18" s="219"/>
      <c r="AG18" s="215"/>
      <c r="AH18" s="218"/>
      <c r="AI18" s="11"/>
      <c r="AJ18" s="15">
        <f t="shared" si="2"/>
        <v>-44811.463888888888</v>
      </c>
      <c r="AK18" s="358"/>
      <c r="AL18" s="358"/>
      <c r="AM18" s="358"/>
      <c r="AN18" s="15">
        <f t="shared" si="3"/>
        <v>-44811.463888888888</v>
      </c>
      <c r="AO18" s="356">
        <v>44811</v>
      </c>
      <c r="AP18" s="357">
        <v>0.69513888888888886</v>
      </c>
      <c r="AQ18" s="18">
        <f t="shared" si="4"/>
        <v>0.23125000000436557</v>
      </c>
      <c r="AR18" s="356">
        <v>44811</v>
      </c>
      <c r="AS18" s="357">
        <v>0.69513888888888886</v>
      </c>
      <c r="AT18" s="361" t="s">
        <v>549</v>
      </c>
      <c r="AU18" s="19">
        <f t="shared" si="5"/>
        <v>0.23125000000436557</v>
      </c>
      <c r="AV18" s="20"/>
      <c r="AW18" s="20"/>
      <c r="AX18" s="20" t="s">
        <v>132</v>
      </c>
      <c r="AY18" s="20" t="s">
        <v>142</v>
      </c>
      <c r="AZ18" s="20" t="s">
        <v>1019</v>
      </c>
      <c r="BA18" s="367" t="s">
        <v>262</v>
      </c>
      <c r="BB18" s="269" t="s">
        <v>1037</v>
      </c>
      <c r="BC18" s="263" t="s">
        <v>1040</v>
      </c>
      <c r="BD18" s="24"/>
      <c r="BE18" s="23" t="s">
        <v>74</v>
      </c>
      <c r="BF18" s="23"/>
      <c r="BJ18" s="36" t="s">
        <v>569</v>
      </c>
      <c r="BK18" s="37">
        <v>3</v>
      </c>
      <c r="BL18" s="125">
        <f>BK18/BK20</f>
        <v>0.42857142857142855</v>
      </c>
      <c r="BM18" s="39">
        <v>2</v>
      </c>
      <c r="BN18" s="39">
        <v>1</v>
      </c>
      <c r="BO18" s="39">
        <v>0</v>
      </c>
      <c r="BP18" s="39">
        <v>0</v>
      </c>
      <c r="BQ18" s="40">
        <f>BK18</f>
        <v>3</v>
      </c>
      <c r="BR18" s="25"/>
      <c r="BS18" s="25"/>
      <c r="BT18" s="25"/>
      <c r="BU18" s="5">
        <v>240</v>
      </c>
      <c r="BV18" s="359">
        <v>30029141</v>
      </c>
      <c r="BW18" s="359" t="s">
        <v>519</v>
      </c>
      <c r="BX18" s="359" t="s">
        <v>521</v>
      </c>
      <c r="BY18" s="359" t="s">
        <v>524</v>
      </c>
      <c r="BZ18" s="359" t="s">
        <v>544</v>
      </c>
      <c r="CA18" s="360">
        <v>44825.529861111114</v>
      </c>
      <c r="CB18" s="359" t="s">
        <v>549</v>
      </c>
      <c r="CC18" s="332" t="s">
        <v>39</v>
      </c>
      <c r="CD18" s="25"/>
      <c r="CE18" s="25"/>
      <c r="CF18" s="9">
        <v>35</v>
      </c>
      <c r="CG18" s="359">
        <v>30028641</v>
      </c>
      <c r="CH18" s="359" t="s">
        <v>517</v>
      </c>
      <c r="CI18" s="359" t="s">
        <v>521</v>
      </c>
      <c r="CJ18" s="359" t="s">
        <v>526</v>
      </c>
      <c r="CK18" s="359" t="s">
        <v>58</v>
      </c>
      <c r="CL18" s="360">
        <v>44825.530555555553</v>
      </c>
      <c r="CM18" s="359" t="s">
        <v>549</v>
      </c>
      <c r="CN18" s="332" t="s">
        <v>126</v>
      </c>
      <c r="CO18" s="25"/>
      <c r="CP18" s="25"/>
      <c r="CQ18" s="5">
        <v>256</v>
      </c>
      <c r="CR18" s="359">
        <v>30175411</v>
      </c>
      <c r="CS18" s="359" t="s">
        <v>518</v>
      </c>
      <c r="CT18" s="359" t="s">
        <v>521</v>
      </c>
      <c r="CU18" s="359" t="s">
        <v>524</v>
      </c>
      <c r="CV18" s="359" t="s">
        <v>995</v>
      </c>
      <c r="CW18" s="360">
        <v>44831.441666666666</v>
      </c>
      <c r="CX18" s="359" t="s">
        <v>548</v>
      </c>
      <c r="CY18" s="332" t="s">
        <v>41</v>
      </c>
      <c r="CZ18"/>
      <c r="DA18"/>
      <c r="DB18"/>
    </row>
    <row r="19" spans="1:106" ht="17.25" customHeight="1" x14ac:dyDescent="0.25">
      <c r="A19" s="442"/>
      <c r="B19" s="26">
        <v>17</v>
      </c>
      <c r="C19" s="5">
        <v>83</v>
      </c>
      <c r="D19" s="359">
        <v>30136674</v>
      </c>
      <c r="E19" s="359" t="s">
        <v>519</v>
      </c>
      <c r="F19" s="359" t="s">
        <v>523</v>
      </c>
      <c r="G19" s="359" t="s">
        <v>524</v>
      </c>
      <c r="H19" s="359" t="s">
        <v>538</v>
      </c>
      <c r="I19" s="360">
        <v>44811.490972222222</v>
      </c>
      <c r="J19" s="359" t="s">
        <v>549</v>
      </c>
      <c r="K19" s="332" t="s">
        <v>39</v>
      </c>
      <c r="L19" s="356">
        <v>44811</v>
      </c>
      <c r="M19" s="357">
        <v>0.4909722222222222</v>
      </c>
      <c r="N19" s="361" t="s">
        <v>549</v>
      </c>
      <c r="O19" s="356">
        <v>44811</v>
      </c>
      <c r="P19" s="357">
        <v>0.4909722222222222</v>
      </c>
      <c r="Q19" s="356"/>
      <c r="R19" s="3"/>
      <c r="S19" s="11"/>
      <c r="T19" s="356">
        <v>44814</v>
      </c>
      <c r="U19" s="3">
        <v>0.62569444444444444</v>
      </c>
      <c r="V19" s="361" t="s">
        <v>549</v>
      </c>
      <c r="W19" s="300">
        <f t="shared" si="6"/>
        <v>3.1347222222248092</v>
      </c>
      <c r="X19" s="13"/>
      <c r="Y19" s="3"/>
      <c r="Z19" s="11"/>
      <c r="AA19" s="15">
        <f t="shared" si="0"/>
        <v>-44814.625694444447</v>
      </c>
      <c r="AB19" s="13"/>
      <c r="AC19" s="3"/>
      <c r="AD19" s="11"/>
      <c r="AE19" s="15">
        <f t="shared" si="1"/>
        <v>0</v>
      </c>
      <c r="AF19" s="219"/>
      <c r="AG19" s="215"/>
      <c r="AH19" s="218"/>
      <c r="AI19" s="11"/>
      <c r="AJ19" s="15">
        <f t="shared" si="2"/>
        <v>-44814.625694444447</v>
      </c>
      <c r="AK19" s="358"/>
      <c r="AL19" s="358"/>
      <c r="AM19" s="358"/>
      <c r="AN19" s="15">
        <f t="shared" si="3"/>
        <v>-44814.625694444447</v>
      </c>
      <c r="AO19" s="356">
        <v>44814</v>
      </c>
      <c r="AP19" s="357">
        <v>0.6333333333333333</v>
      </c>
      <c r="AQ19" s="18">
        <f t="shared" si="4"/>
        <v>7.6388888846850023E-3</v>
      </c>
      <c r="AR19" s="356">
        <v>44814</v>
      </c>
      <c r="AS19" s="357">
        <v>0.6333333333333333</v>
      </c>
      <c r="AT19" s="361" t="s">
        <v>549</v>
      </c>
      <c r="AU19" s="19">
        <f t="shared" si="5"/>
        <v>7.6388888846850023E-3</v>
      </c>
      <c r="AV19" s="20">
        <v>4873</v>
      </c>
      <c r="AW19" s="20" t="s">
        <v>1223</v>
      </c>
      <c r="AX19" s="20" t="s">
        <v>132</v>
      </c>
      <c r="AY19" s="20" t="s">
        <v>134</v>
      </c>
      <c r="AZ19" s="20" t="s">
        <v>144</v>
      </c>
      <c r="BA19" s="369" t="s">
        <v>180</v>
      </c>
      <c r="BB19" s="269" t="s">
        <v>1041</v>
      </c>
      <c r="BC19" s="263" t="s">
        <v>1042</v>
      </c>
      <c r="BD19" s="24"/>
      <c r="BE19" s="23" t="s">
        <v>74</v>
      </c>
      <c r="BF19" s="23"/>
      <c r="BJ19" s="36" t="s">
        <v>548</v>
      </c>
      <c r="BK19" s="37">
        <v>4</v>
      </c>
      <c r="BL19" s="125">
        <f>BK19/BK20</f>
        <v>0.5714285714285714</v>
      </c>
      <c r="BM19" s="39">
        <v>3</v>
      </c>
      <c r="BN19" s="39">
        <v>0</v>
      </c>
      <c r="BO19" s="39">
        <v>0</v>
      </c>
      <c r="BP19" s="39">
        <v>1</v>
      </c>
      <c r="BQ19" s="40">
        <f>BK19</f>
        <v>4</v>
      </c>
      <c r="BR19" s="25"/>
      <c r="BS19" s="25"/>
      <c r="BT19" s="25"/>
      <c r="BU19" s="5">
        <v>257</v>
      </c>
      <c r="BV19" s="359">
        <v>30209976</v>
      </c>
      <c r="BW19" s="359" t="s">
        <v>519</v>
      </c>
      <c r="BX19" s="359" t="s">
        <v>521</v>
      </c>
      <c r="BY19" s="359" t="s">
        <v>524</v>
      </c>
      <c r="BZ19" s="359" t="s">
        <v>53</v>
      </c>
      <c r="CA19" s="360">
        <v>44828.864583333336</v>
      </c>
      <c r="CB19" s="359" t="s">
        <v>548</v>
      </c>
      <c r="CC19" s="332" t="s">
        <v>39</v>
      </c>
      <c r="CD19" s="25"/>
      <c r="CE19" s="25"/>
      <c r="CF19" s="9">
        <v>253</v>
      </c>
      <c r="CG19" s="359">
        <v>1784666</v>
      </c>
      <c r="CH19" s="359" t="s">
        <v>517</v>
      </c>
      <c r="CI19" s="359" t="s">
        <v>521</v>
      </c>
      <c r="CJ19" s="359" t="s">
        <v>524</v>
      </c>
      <c r="CK19" s="359" t="s">
        <v>537</v>
      </c>
      <c r="CL19" s="360">
        <v>44826.921527777777</v>
      </c>
      <c r="CM19" s="359" t="s">
        <v>549</v>
      </c>
      <c r="CN19" s="332" t="s">
        <v>126</v>
      </c>
      <c r="CO19" s="25"/>
      <c r="CP19" s="25"/>
      <c r="CQ19" s="9">
        <v>264</v>
      </c>
      <c r="CR19" s="359">
        <v>30139032</v>
      </c>
      <c r="CS19" s="359" t="s">
        <v>518</v>
      </c>
      <c r="CT19" s="359" t="s">
        <v>521</v>
      </c>
      <c r="CU19" s="359" t="s">
        <v>524</v>
      </c>
      <c r="CV19" s="359" t="s">
        <v>59</v>
      </c>
      <c r="CW19" s="360">
        <v>44831.443055555559</v>
      </c>
      <c r="CX19" s="359" t="s">
        <v>548</v>
      </c>
      <c r="CY19" s="332" t="s">
        <v>126</v>
      </c>
      <c r="CZ19"/>
      <c r="DA19"/>
      <c r="DB19"/>
    </row>
    <row r="20" spans="1:106" ht="15" customHeight="1" x14ac:dyDescent="0.25">
      <c r="A20" s="442"/>
      <c r="B20" s="10">
        <v>18</v>
      </c>
      <c r="C20" s="5">
        <v>88</v>
      </c>
      <c r="D20" s="359">
        <v>1476015</v>
      </c>
      <c r="E20" s="359" t="s">
        <v>519</v>
      </c>
      <c r="F20" s="359" t="s">
        <v>521</v>
      </c>
      <c r="G20" s="359" t="s">
        <v>526</v>
      </c>
      <c r="H20" s="359" t="s">
        <v>58</v>
      </c>
      <c r="I20" s="360">
        <v>44812.808333333334</v>
      </c>
      <c r="J20" s="359" t="s">
        <v>549</v>
      </c>
      <c r="K20" s="332" t="s">
        <v>39</v>
      </c>
      <c r="L20" s="356">
        <v>44812</v>
      </c>
      <c r="M20" s="357">
        <v>0.80833333333333324</v>
      </c>
      <c r="N20" s="361" t="s">
        <v>549</v>
      </c>
      <c r="O20" s="356">
        <v>44812</v>
      </c>
      <c r="P20" s="357">
        <v>0.80833333333333324</v>
      </c>
      <c r="Q20" s="356"/>
      <c r="R20" s="3"/>
      <c r="S20" s="11"/>
      <c r="T20" s="356">
        <v>44812</v>
      </c>
      <c r="U20" s="3">
        <v>0.81111111111111101</v>
      </c>
      <c r="V20" s="361" t="s">
        <v>549</v>
      </c>
      <c r="W20" s="300">
        <f t="shared" si="6"/>
        <v>2.7777777795563452E-3</v>
      </c>
      <c r="X20" s="13"/>
      <c r="Y20" s="3"/>
      <c r="Z20" s="11"/>
      <c r="AA20" s="15">
        <f t="shared" si="0"/>
        <v>-44812.811111111114</v>
      </c>
      <c r="AB20" s="13"/>
      <c r="AC20" s="3"/>
      <c r="AD20" s="11"/>
      <c r="AE20" s="15">
        <f t="shared" si="1"/>
        <v>0</v>
      </c>
      <c r="AF20" s="219"/>
      <c r="AG20" s="215"/>
      <c r="AH20" s="218"/>
      <c r="AI20" s="11"/>
      <c r="AJ20" s="15">
        <f t="shared" si="2"/>
        <v>-44812.811111111114</v>
      </c>
      <c r="AK20" s="358"/>
      <c r="AL20" s="358"/>
      <c r="AM20" s="358"/>
      <c r="AN20" s="15">
        <f t="shared" si="3"/>
        <v>-44812.811111111114</v>
      </c>
      <c r="AO20" s="356">
        <v>44812</v>
      </c>
      <c r="AP20" s="357">
        <v>0.84583333333333333</v>
      </c>
      <c r="AQ20" s="18">
        <f t="shared" si="4"/>
        <v>3.4722222218988463E-2</v>
      </c>
      <c r="AR20" s="356">
        <v>44812</v>
      </c>
      <c r="AS20" s="357">
        <v>0.84583333333333333</v>
      </c>
      <c r="AT20" s="361" t="s">
        <v>549</v>
      </c>
      <c r="AU20" s="19">
        <f t="shared" si="5"/>
        <v>3.4722222218988463E-2</v>
      </c>
      <c r="AV20" s="20"/>
      <c r="AW20" s="20"/>
      <c r="AX20" s="20" t="s">
        <v>148</v>
      </c>
      <c r="AY20" s="20" t="s">
        <v>150</v>
      </c>
      <c r="AZ20" s="20" t="s">
        <v>206</v>
      </c>
      <c r="BA20" s="369" t="s">
        <v>430</v>
      </c>
      <c r="BB20" s="269" t="s">
        <v>1045</v>
      </c>
      <c r="BC20" s="263" t="s">
        <v>1046</v>
      </c>
      <c r="BD20" s="24"/>
      <c r="BE20" s="23" t="s">
        <v>74</v>
      </c>
      <c r="BF20" s="23"/>
      <c r="BJ20" s="41" t="s">
        <v>67</v>
      </c>
      <c r="BK20" s="42">
        <f t="shared" ref="BK20:BQ20" si="7">SUBTOTAL(9,BK18:BK19)</f>
        <v>7</v>
      </c>
      <c r="BL20" s="43">
        <f t="shared" si="7"/>
        <v>1</v>
      </c>
      <c r="BM20" s="124">
        <f t="shared" si="7"/>
        <v>5</v>
      </c>
      <c r="BN20" s="124">
        <f t="shared" si="7"/>
        <v>1</v>
      </c>
      <c r="BO20" s="124">
        <f t="shared" si="7"/>
        <v>0</v>
      </c>
      <c r="BP20" s="124">
        <f t="shared" si="7"/>
        <v>1</v>
      </c>
      <c r="BQ20" s="42">
        <f t="shared" si="7"/>
        <v>7</v>
      </c>
      <c r="BR20" s="25"/>
      <c r="BS20" s="25"/>
      <c r="BT20" s="25"/>
      <c r="BU20" s="9">
        <v>237</v>
      </c>
      <c r="BV20" s="359">
        <v>20272371</v>
      </c>
      <c r="BW20" s="359" t="s">
        <v>519</v>
      </c>
      <c r="BX20" s="359" t="s">
        <v>522</v>
      </c>
      <c r="BY20" s="359" t="s">
        <v>524</v>
      </c>
      <c r="BZ20" s="359" t="s">
        <v>566</v>
      </c>
      <c r="CA20" s="360">
        <v>44830.702777777777</v>
      </c>
      <c r="CB20" s="359" t="s">
        <v>548</v>
      </c>
      <c r="CC20" s="332" t="s">
        <v>126</v>
      </c>
      <c r="CD20" s="25"/>
      <c r="CE20" s="25"/>
      <c r="CF20" s="9">
        <v>248</v>
      </c>
      <c r="CG20" s="359">
        <v>30207939</v>
      </c>
      <c r="CH20" s="359" t="s">
        <v>517</v>
      </c>
      <c r="CI20" s="359" t="s">
        <v>522</v>
      </c>
      <c r="CJ20" s="359" t="s">
        <v>524</v>
      </c>
      <c r="CK20" s="359" t="s">
        <v>536</v>
      </c>
      <c r="CL20" s="360">
        <v>44829.405555555553</v>
      </c>
      <c r="CM20" s="359" t="s">
        <v>549</v>
      </c>
      <c r="CN20" s="332" t="s">
        <v>126</v>
      </c>
      <c r="CO20" s="25"/>
      <c r="CP20" s="25"/>
      <c r="CQ20" s="9">
        <v>263</v>
      </c>
      <c r="CR20" s="359">
        <v>30221493</v>
      </c>
      <c r="CS20" s="359" t="s">
        <v>518</v>
      </c>
      <c r="CT20" s="359" t="s">
        <v>521</v>
      </c>
      <c r="CU20" s="359" t="s">
        <v>524</v>
      </c>
      <c r="CV20" s="359" t="s">
        <v>57</v>
      </c>
      <c r="CW20" s="360">
        <v>44831.623611111114</v>
      </c>
      <c r="CX20" s="359" t="s">
        <v>548</v>
      </c>
      <c r="CY20" s="332" t="s">
        <v>126</v>
      </c>
      <c r="CZ20"/>
      <c r="DA20"/>
      <c r="DB20"/>
    </row>
    <row r="21" spans="1:106" ht="15" customHeight="1" x14ac:dyDescent="0.25">
      <c r="A21" s="443"/>
      <c r="B21" s="10">
        <v>19</v>
      </c>
      <c r="C21" s="9">
        <v>89</v>
      </c>
      <c r="D21" s="359">
        <v>30221014</v>
      </c>
      <c r="E21" s="359" t="s">
        <v>518</v>
      </c>
      <c r="F21" s="359" t="s">
        <v>521</v>
      </c>
      <c r="G21" s="359" t="s">
        <v>524</v>
      </c>
      <c r="H21" s="359" t="s">
        <v>61</v>
      </c>
      <c r="I21" s="360">
        <v>44812.881944444445</v>
      </c>
      <c r="J21" s="359" t="s">
        <v>549</v>
      </c>
      <c r="K21" s="332" t="s">
        <v>126</v>
      </c>
      <c r="L21" s="356">
        <v>44812</v>
      </c>
      <c r="M21" s="357">
        <v>0.87152777777777779</v>
      </c>
      <c r="N21" s="361" t="s">
        <v>549</v>
      </c>
      <c r="O21" s="356">
        <v>44812</v>
      </c>
      <c r="P21" s="357">
        <v>0.88194444444444453</v>
      </c>
      <c r="Q21" s="356">
        <v>44815</v>
      </c>
      <c r="R21" s="3">
        <v>0.43124999999999997</v>
      </c>
      <c r="S21" s="361" t="s">
        <v>549</v>
      </c>
      <c r="T21" s="356">
        <v>44821</v>
      </c>
      <c r="U21" s="3">
        <v>0.48541666666666666</v>
      </c>
      <c r="V21" s="361" t="s">
        <v>549</v>
      </c>
      <c r="W21" s="300">
        <f t="shared" si="6"/>
        <v>8.6034722222248092</v>
      </c>
      <c r="X21" s="13"/>
      <c r="Y21" s="3"/>
      <c r="Z21" s="11"/>
      <c r="AA21" s="15">
        <f t="shared" si="0"/>
        <v>-44821.48541666667</v>
      </c>
      <c r="AB21" s="13"/>
      <c r="AC21" s="3"/>
      <c r="AD21" s="11"/>
      <c r="AE21" s="15">
        <f t="shared" si="1"/>
        <v>0</v>
      </c>
      <c r="AF21" s="219"/>
      <c r="AG21" s="215"/>
      <c r="AH21" s="218"/>
      <c r="AI21" s="11"/>
      <c r="AJ21" s="15">
        <f t="shared" si="2"/>
        <v>-44821.48541666667</v>
      </c>
      <c r="AK21" s="358"/>
      <c r="AL21" s="358"/>
      <c r="AM21" s="358"/>
      <c r="AN21" s="15">
        <f t="shared" si="3"/>
        <v>-44821.48541666667</v>
      </c>
      <c r="AO21" s="356">
        <v>44826</v>
      </c>
      <c r="AP21" s="357">
        <v>0.39999999999999997</v>
      </c>
      <c r="AQ21" s="18">
        <f t="shared" si="4"/>
        <v>4.9145833333313931</v>
      </c>
      <c r="AR21" s="356">
        <v>44826</v>
      </c>
      <c r="AS21" s="357">
        <v>0.39999999999999997</v>
      </c>
      <c r="AT21" s="361" t="s">
        <v>549</v>
      </c>
      <c r="AU21" s="19">
        <f t="shared" si="5"/>
        <v>4.9145833333313931</v>
      </c>
      <c r="AV21" s="20"/>
      <c r="AW21" s="20" t="s">
        <v>1224</v>
      </c>
      <c r="AX21" s="20" t="s">
        <v>148</v>
      </c>
      <c r="AY21" s="20" t="s">
        <v>150</v>
      </c>
      <c r="AZ21" s="20" t="s">
        <v>194</v>
      </c>
      <c r="BA21" s="369" t="s">
        <v>392</v>
      </c>
      <c r="BB21" s="269" t="s">
        <v>1047</v>
      </c>
      <c r="BC21" s="263" t="s">
        <v>1048</v>
      </c>
      <c r="BD21" s="24"/>
      <c r="BE21" s="23" t="s">
        <v>74</v>
      </c>
      <c r="BF21" s="23"/>
      <c r="BR21" s="25"/>
      <c r="BS21" s="25"/>
      <c r="BT21" s="25"/>
      <c r="BU21" s="9">
        <v>272</v>
      </c>
      <c r="BV21" s="359">
        <v>20041294</v>
      </c>
      <c r="BW21" s="359" t="s">
        <v>519</v>
      </c>
      <c r="BX21" s="359" t="s">
        <v>523</v>
      </c>
      <c r="BY21" s="359" t="s">
        <v>525</v>
      </c>
      <c r="BZ21" s="359" t="s">
        <v>49</v>
      </c>
      <c r="CA21" s="360">
        <v>44831.522222222222</v>
      </c>
      <c r="CB21" s="359" t="s">
        <v>548</v>
      </c>
      <c r="CC21" s="332" t="s">
        <v>126</v>
      </c>
      <c r="CD21" s="25"/>
      <c r="CE21" s="25"/>
      <c r="CF21" s="9">
        <v>255</v>
      </c>
      <c r="CG21" s="359">
        <v>30125744</v>
      </c>
      <c r="CH21" s="359" t="s">
        <v>517</v>
      </c>
      <c r="CI21" s="359" t="s">
        <v>521</v>
      </c>
      <c r="CJ21" s="359" t="s">
        <v>526</v>
      </c>
      <c r="CK21" s="359" t="s">
        <v>54</v>
      </c>
      <c r="CL21" s="360">
        <v>44829.646527777775</v>
      </c>
      <c r="CM21" s="359" t="s">
        <v>549</v>
      </c>
      <c r="CN21" s="332" t="s">
        <v>126</v>
      </c>
      <c r="CO21" s="25"/>
      <c r="CP21" s="25"/>
      <c r="CZ21"/>
      <c r="DA21"/>
      <c r="DB21"/>
    </row>
    <row r="22" spans="1:106" ht="15" customHeight="1" x14ac:dyDescent="0.25">
      <c r="A22" s="441">
        <v>3</v>
      </c>
      <c r="B22" s="10">
        <v>20</v>
      </c>
      <c r="C22" s="9">
        <v>90</v>
      </c>
      <c r="D22" s="359">
        <v>30217991</v>
      </c>
      <c r="E22" s="359" t="s">
        <v>518</v>
      </c>
      <c r="F22" s="359" t="s">
        <v>521</v>
      </c>
      <c r="G22" s="359" t="s">
        <v>526</v>
      </c>
      <c r="H22" s="359" t="s">
        <v>68</v>
      </c>
      <c r="I22" s="360">
        <v>44814.658333333333</v>
      </c>
      <c r="J22" s="359" t="s">
        <v>549</v>
      </c>
      <c r="K22" s="332" t="s">
        <v>126</v>
      </c>
      <c r="L22" s="356">
        <v>44814</v>
      </c>
      <c r="M22" s="357">
        <v>0.65833333333333333</v>
      </c>
      <c r="N22" s="361" t="s">
        <v>549</v>
      </c>
      <c r="O22" s="356">
        <v>44814</v>
      </c>
      <c r="P22" s="357">
        <v>0.65833333333333333</v>
      </c>
      <c r="Q22" s="356"/>
      <c r="R22" s="3"/>
      <c r="S22" s="11"/>
      <c r="T22" s="356">
        <v>44814</v>
      </c>
      <c r="U22" s="3">
        <v>0.67083333333333339</v>
      </c>
      <c r="V22" s="11" t="s">
        <v>548</v>
      </c>
      <c r="W22" s="300">
        <f t="shared" si="6"/>
        <v>1.2499999997089617E-2</v>
      </c>
      <c r="X22" s="13">
        <v>44816</v>
      </c>
      <c r="Y22" s="3">
        <v>0.67083333333333339</v>
      </c>
      <c r="Z22" s="11" t="s">
        <v>548</v>
      </c>
      <c r="AA22" s="15">
        <f t="shared" si="0"/>
        <v>2</v>
      </c>
      <c r="AB22" s="13">
        <v>44817</v>
      </c>
      <c r="AC22" s="3">
        <v>0.60416666666666663</v>
      </c>
      <c r="AD22" s="361" t="s">
        <v>549</v>
      </c>
      <c r="AE22" s="15">
        <f t="shared" si="1"/>
        <v>0.93333333333430346</v>
      </c>
      <c r="AF22" s="219"/>
      <c r="AG22" s="215"/>
      <c r="AH22" s="218"/>
      <c r="AI22" s="11"/>
      <c r="AJ22" s="15">
        <f t="shared" si="2"/>
        <v>-44814.67083333333</v>
      </c>
      <c r="AK22" s="358"/>
      <c r="AL22" s="358"/>
      <c r="AM22" s="358"/>
      <c r="AN22" s="15">
        <f t="shared" si="3"/>
        <v>-44814.67083333333</v>
      </c>
      <c r="AO22" s="356">
        <v>44825</v>
      </c>
      <c r="AP22" s="357">
        <v>0.45833333333333331</v>
      </c>
      <c r="AQ22" s="18">
        <f t="shared" si="4"/>
        <v>10.787500000005821</v>
      </c>
      <c r="AR22" s="356">
        <v>44825</v>
      </c>
      <c r="AS22" s="357">
        <v>0.45833333333333331</v>
      </c>
      <c r="AT22" s="361" t="s">
        <v>549</v>
      </c>
      <c r="AU22" s="19">
        <f t="shared" si="5"/>
        <v>10.787500000005821</v>
      </c>
      <c r="AV22" s="20"/>
      <c r="AW22" s="20"/>
      <c r="AX22" s="20" t="s">
        <v>148</v>
      </c>
      <c r="AY22" s="20" t="s">
        <v>156</v>
      </c>
      <c r="AZ22" s="20" t="s">
        <v>210</v>
      </c>
      <c r="BA22" s="369" t="s">
        <v>440</v>
      </c>
      <c r="BB22" s="269" t="s">
        <v>1049</v>
      </c>
      <c r="BC22" s="263" t="s">
        <v>1050</v>
      </c>
      <c r="BD22" s="24"/>
      <c r="BE22" s="23" t="s">
        <v>74</v>
      </c>
      <c r="BF22" s="23"/>
      <c r="BR22" s="25"/>
      <c r="BS22" s="25"/>
      <c r="BT22" s="25"/>
      <c r="BU22" s="9">
        <v>272</v>
      </c>
      <c r="BV22" s="359">
        <v>20041294</v>
      </c>
      <c r="BW22" s="359" t="s">
        <v>519</v>
      </c>
      <c r="BX22" s="359" t="s">
        <v>521</v>
      </c>
      <c r="BY22" s="359" t="s">
        <v>524</v>
      </c>
      <c r="BZ22" s="359" t="s">
        <v>59</v>
      </c>
      <c r="CA22" s="360">
        <v>44831.560416666667</v>
      </c>
      <c r="CB22" s="359" t="s">
        <v>548</v>
      </c>
      <c r="CC22" s="332" t="s">
        <v>41</v>
      </c>
      <c r="CD22" s="25"/>
      <c r="CE22" s="25"/>
      <c r="CF22" s="9">
        <v>98</v>
      </c>
      <c r="CG22" s="359">
        <v>1497820</v>
      </c>
      <c r="CH22" s="359" t="s">
        <v>517</v>
      </c>
      <c r="CI22" s="359" t="s">
        <v>521</v>
      </c>
      <c r="CJ22" s="359" t="s">
        <v>525</v>
      </c>
      <c r="CK22" s="359" t="s">
        <v>527</v>
      </c>
      <c r="CL22" s="360">
        <v>44829.868750000001</v>
      </c>
      <c r="CM22" s="359" t="s">
        <v>548</v>
      </c>
      <c r="CN22" s="332" t="s">
        <v>126</v>
      </c>
      <c r="CO22" s="25"/>
      <c r="CP22" s="25"/>
      <c r="CZ22"/>
      <c r="DA22"/>
      <c r="DB22"/>
    </row>
    <row r="23" spans="1:106" ht="15" customHeight="1" x14ac:dyDescent="0.25">
      <c r="A23" s="442"/>
      <c r="B23" s="26">
        <v>21</v>
      </c>
      <c r="C23" s="9">
        <v>96</v>
      </c>
      <c r="D23" s="359">
        <v>30184466</v>
      </c>
      <c r="E23" s="359" t="s">
        <v>518</v>
      </c>
      <c r="F23" s="359" t="s">
        <v>523</v>
      </c>
      <c r="G23" s="359" t="s">
        <v>524</v>
      </c>
      <c r="H23" s="359" t="s">
        <v>538</v>
      </c>
      <c r="I23" s="360">
        <v>44815.001388888886</v>
      </c>
      <c r="J23" s="359" t="s">
        <v>548</v>
      </c>
      <c r="K23" s="332" t="s">
        <v>126</v>
      </c>
      <c r="L23" s="356">
        <v>44814</v>
      </c>
      <c r="M23" s="357">
        <v>0.71875</v>
      </c>
      <c r="N23" s="361" t="s">
        <v>548</v>
      </c>
      <c r="O23" s="356">
        <v>44815</v>
      </c>
      <c r="P23" s="357">
        <v>0.50138888888888888</v>
      </c>
      <c r="Q23" s="356">
        <v>44818</v>
      </c>
      <c r="R23" s="3">
        <v>0.83124999999999993</v>
      </c>
      <c r="S23" s="361" t="s">
        <v>548</v>
      </c>
      <c r="T23" s="356">
        <v>44818</v>
      </c>
      <c r="U23" s="3">
        <v>0.83124999999999993</v>
      </c>
      <c r="V23" s="11" t="s">
        <v>548</v>
      </c>
      <c r="W23" s="300">
        <f t="shared" si="6"/>
        <v>3.3298611111167702</v>
      </c>
      <c r="X23" s="13">
        <v>44819</v>
      </c>
      <c r="Y23" s="3">
        <v>0.75277777777777777</v>
      </c>
      <c r="Z23" s="11" t="s">
        <v>548</v>
      </c>
      <c r="AA23" s="15">
        <f t="shared" si="0"/>
        <v>0.92152777777664596</v>
      </c>
      <c r="AB23" s="13">
        <v>44821</v>
      </c>
      <c r="AC23" s="3">
        <v>0.64583333333333337</v>
      </c>
      <c r="AD23" s="11" t="s">
        <v>548</v>
      </c>
      <c r="AE23" s="15">
        <f t="shared" si="1"/>
        <v>1.8930555555562023</v>
      </c>
      <c r="AF23" s="219"/>
      <c r="AG23" s="215"/>
      <c r="AH23" s="218"/>
      <c r="AI23" s="11"/>
      <c r="AJ23" s="15">
        <f t="shared" si="2"/>
        <v>-44818.831250000003</v>
      </c>
      <c r="AK23" s="358"/>
      <c r="AL23" s="358"/>
      <c r="AM23" s="358"/>
      <c r="AN23" s="15">
        <f t="shared" si="3"/>
        <v>-44818.831250000003</v>
      </c>
      <c r="AO23" s="356">
        <v>44830</v>
      </c>
      <c r="AP23" s="357">
        <v>0.73472222222222217</v>
      </c>
      <c r="AQ23" s="18">
        <f t="shared" si="4"/>
        <v>11.903472222220444</v>
      </c>
      <c r="AR23" s="356">
        <v>44830</v>
      </c>
      <c r="AS23" s="357">
        <v>0.73472222222222217</v>
      </c>
      <c r="AT23" s="361" t="s">
        <v>548</v>
      </c>
      <c r="AU23" s="19">
        <f t="shared" si="5"/>
        <v>11.903472222220444</v>
      </c>
      <c r="AV23" s="20"/>
      <c r="AW23" s="20" t="s">
        <v>1225</v>
      </c>
      <c r="AX23" s="20" t="s">
        <v>132</v>
      </c>
      <c r="AY23" s="20" t="s">
        <v>134</v>
      </c>
      <c r="AZ23" s="20" t="s">
        <v>164</v>
      </c>
      <c r="BA23" s="369" t="s">
        <v>232</v>
      </c>
      <c r="BB23" s="269" t="s">
        <v>1053</v>
      </c>
      <c r="BC23" s="263" t="s">
        <v>1054</v>
      </c>
      <c r="BD23" s="24"/>
      <c r="BE23" s="23" t="s">
        <v>74</v>
      </c>
      <c r="BF23" s="23"/>
      <c r="BJ23" s="45" t="s">
        <v>71</v>
      </c>
      <c r="BK23" s="35">
        <v>7</v>
      </c>
      <c r="BL23" s="46">
        <f>BK23/75</f>
        <v>9.3333333333333338E-2</v>
      </c>
      <c r="BM23" s="47"/>
      <c r="BN23" s="48"/>
      <c r="BO23" s="48"/>
      <c r="BP23" s="48"/>
      <c r="BQ23" s="48"/>
      <c r="BR23" s="25"/>
      <c r="BS23" s="25"/>
      <c r="BT23" s="25"/>
      <c r="BU23" s="9">
        <v>272</v>
      </c>
      <c r="BV23" s="359">
        <v>20041294</v>
      </c>
      <c r="BW23" s="359" t="s">
        <v>519</v>
      </c>
      <c r="BX23" s="359" t="s">
        <v>521</v>
      </c>
      <c r="BY23" s="359" t="s">
        <v>524</v>
      </c>
      <c r="BZ23" s="359" t="s">
        <v>59</v>
      </c>
      <c r="CA23" s="360">
        <v>44831.595138888886</v>
      </c>
      <c r="CB23" s="359" t="s">
        <v>548</v>
      </c>
      <c r="CC23" s="332" t="s">
        <v>126</v>
      </c>
      <c r="CD23" s="25"/>
      <c r="CE23" s="25"/>
      <c r="CF23" s="9">
        <v>266</v>
      </c>
      <c r="CG23" s="359">
        <v>30026284</v>
      </c>
      <c r="CH23" s="359" t="s">
        <v>517</v>
      </c>
      <c r="CI23" s="359" t="s">
        <v>521</v>
      </c>
      <c r="CJ23" s="359" t="s">
        <v>524</v>
      </c>
      <c r="CK23" s="359" t="s">
        <v>997</v>
      </c>
      <c r="CL23" s="360">
        <v>44830.538888888892</v>
      </c>
      <c r="CM23" s="359" t="s">
        <v>549</v>
      </c>
      <c r="CN23" s="332" t="s">
        <v>126</v>
      </c>
      <c r="CO23" s="25"/>
      <c r="CP23" s="25"/>
      <c r="CZ23"/>
      <c r="DA23"/>
      <c r="DB23"/>
    </row>
    <row r="24" spans="1:106" ht="15" customHeight="1" x14ac:dyDescent="0.25">
      <c r="A24" s="442"/>
      <c r="B24" s="10">
        <v>22</v>
      </c>
      <c r="C24" s="5">
        <v>99</v>
      </c>
      <c r="D24" s="359">
        <v>20084261</v>
      </c>
      <c r="E24" s="359" t="s">
        <v>518</v>
      </c>
      <c r="F24" s="359" t="s">
        <v>521</v>
      </c>
      <c r="G24" s="359" t="s">
        <v>524</v>
      </c>
      <c r="H24" s="359" t="s">
        <v>59</v>
      </c>
      <c r="I24" s="360">
        <v>44815.477777777778</v>
      </c>
      <c r="J24" s="359" t="s">
        <v>549</v>
      </c>
      <c r="K24" s="332" t="s">
        <v>41</v>
      </c>
      <c r="L24" s="356">
        <v>44815</v>
      </c>
      <c r="M24" s="357">
        <v>0.4777777777777778</v>
      </c>
      <c r="N24" s="361" t="s">
        <v>549</v>
      </c>
      <c r="O24" s="356">
        <v>44815</v>
      </c>
      <c r="P24" s="357">
        <v>0.4777777777777778</v>
      </c>
      <c r="Q24" s="356"/>
      <c r="R24" s="3"/>
      <c r="S24" s="361"/>
      <c r="T24" s="356">
        <v>44816</v>
      </c>
      <c r="U24" s="3">
        <v>0.4909722222222222</v>
      </c>
      <c r="V24" s="361" t="s">
        <v>549</v>
      </c>
      <c r="W24" s="300">
        <f t="shared" si="6"/>
        <v>1.0131944444437977</v>
      </c>
      <c r="X24" s="13"/>
      <c r="Y24" s="3"/>
      <c r="Z24" s="218"/>
      <c r="AA24" s="15">
        <f t="shared" si="0"/>
        <v>-44816.490972222222</v>
      </c>
      <c r="AB24" s="13"/>
      <c r="AC24" s="3"/>
      <c r="AD24" s="11"/>
      <c r="AE24" s="15">
        <f t="shared" si="1"/>
        <v>0</v>
      </c>
      <c r="AF24" s="219"/>
      <c r="AG24" s="215"/>
      <c r="AH24" s="218"/>
      <c r="AI24" s="11"/>
      <c r="AJ24" s="15">
        <f t="shared" si="2"/>
        <v>-44816.490972222222</v>
      </c>
      <c r="AK24" s="358"/>
      <c r="AL24" s="358"/>
      <c r="AM24" s="358"/>
      <c r="AN24" s="15">
        <f t="shared" si="3"/>
        <v>-44816.490972222222</v>
      </c>
      <c r="AO24" s="356">
        <v>44817</v>
      </c>
      <c r="AP24" s="357">
        <v>0.6020833333333333</v>
      </c>
      <c r="AQ24" s="18">
        <f t="shared" si="4"/>
        <v>1.1111111111094942</v>
      </c>
      <c r="AR24" s="356">
        <v>44817</v>
      </c>
      <c r="AS24" s="357">
        <v>0.6020833333333333</v>
      </c>
      <c r="AT24" s="361" t="s">
        <v>549</v>
      </c>
      <c r="AU24" s="19">
        <f t="shared" si="5"/>
        <v>1.1111111111094942</v>
      </c>
      <c r="AV24" s="20"/>
      <c r="AW24" s="20" t="s">
        <v>1213</v>
      </c>
      <c r="AX24" s="20" t="s">
        <v>140</v>
      </c>
      <c r="AY24" s="20" t="s">
        <v>168</v>
      </c>
      <c r="AZ24" s="20" t="s">
        <v>1011</v>
      </c>
      <c r="BA24" s="369" t="s">
        <v>498</v>
      </c>
      <c r="BB24" s="269" t="s">
        <v>1057</v>
      </c>
      <c r="BC24" s="263" t="s">
        <v>1058</v>
      </c>
      <c r="BD24" s="24"/>
      <c r="BE24" s="23" t="s">
        <v>74</v>
      </c>
      <c r="BF24" s="23"/>
      <c r="BJ24" s="49"/>
      <c r="BK24" s="49"/>
      <c r="BL24" s="49"/>
      <c r="BM24" s="49"/>
      <c r="BN24" s="48"/>
      <c r="BO24" s="48"/>
      <c r="BP24" s="48"/>
      <c r="BQ24" s="48"/>
      <c r="BR24" s="25"/>
      <c r="BS24" s="25"/>
      <c r="BT24" s="25"/>
      <c r="BU24" s="9">
        <v>278</v>
      </c>
      <c r="BV24" s="359">
        <v>30056449</v>
      </c>
      <c r="BW24" s="359" t="s">
        <v>519</v>
      </c>
      <c r="BX24" s="359" t="s">
        <v>523</v>
      </c>
      <c r="BY24" s="359" t="s">
        <v>524</v>
      </c>
      <c r="BZ24" s="359" t="s">
        <v>538</v>
      </c>
      <c r="CA24" s="360">
        <v>44831.863194444442</v>
      </c>
      <c r="CB24" s="359" t="s">
        <v>549</v>
      </c>
      <c r="CC24" s="332" t="s">
        <v>41</v>
      </c>
      <c r="CD24" s="25"/>
      <c r="CE24" s="25"/>
      <c r="CF24" s="9">
        <v>238</v>
      </c>
      <c r="CG24" s="359">
        <v>20271448</v>
      </c>
      <c r="CH24" s="359" t="s">
        <v>517</v>
      </c>
      <c r="CI24" s="359" t="s">
        <v>521</v>
      </c>
      <c r="CJ24" s="359" t="s">
        <v>524</v>
      </c>
      <c r="CK24" s="359" t="s">
        <v>53</v>
      </c>
      <c r="CL24" s="360">
        <v>44830.8125</v>
      </c>
      <c r="CM24" s="359" t="s">
        <v>548</v>
      </c>
      <c r="CN24" s="332" t="s">
        <v>126</v>
      </c>
      <c r="CO24" s="25"/>
      <c r="CP24" s="25"/>
      <c r="CZ24"/>
      <c r="DA24"/>
      <c r="DB24"/>
    </row>
    <row r="25" spans="1:106" ht="15" customHeight="1" x14ac:dyDescent="0.25">
      <c r="A25" s="442"/>
      <c r="B25" s="26">
        <v>23</v>
      </c>
      <c r="C25" s="8">
        <v>102</v>
      </c>
      <c r="D25" s="359">
        <v>20193712</v>
      </c>
      <c r="E25" s="359" t="s">
        <v>519</v>
      </c>
      <c r="F25" s="359" t="s">
        <v>521</v>
      </c>
      <c r="G25" s="359" t="s">
        <v>524</v>
      </c>
      <c r="H25" s="359" t="s">
        <v>59</v>
      </c>
      <c r="I25" s="360">
        <v>44816.479166666664</v>
      </c>
      <c r="J25" s="359" t="s">
        <v>549</v>
      </c>
      <c r="K25" s="332" t="s">
        <v>39</v>
      </c>
      <c r="L25" s="356">
        <v>44816</v>
      </c>
      <c r="M25" s="357">
        <v>0.47916666666666669</v>
      </c>
      <c r="N25" s="361" t="s">
        <v>549</v>
      </c>
      <c r="O25" s="356">
        <v>44816</v>
      </c>
      <c r="P25" s="357">
        <v>0.47916666666666669</v>
      </c>
      <c r="Q25" s="356"/>
      <c r="R25" s="3"/>
      <c r="S25" s="11"/>
      <c r="T25" s="356">
        <v>44816</v>
      </c>
      <c r="U25" s="3">
        <v>0.48888888888888887</v>
      </c>
      <c r="V25" s="361" t="s">
        <v>549</v>
      </c>
      <c r="W25" s="300">
        <f t="shared" si="6"/>
        <v>9.7222222248092294E-3</v>
      </c>
      <c r="X25" s="13"/>
      <c r="Y25" s="3"/>
      <c r="Z25" s="11"/>
      <c r="AA25" s="15">
        <f t="shared" si="0"/>
        <v>-44816.488888888889</v>
      </c>
      <c r="AB25" s="13"/>
      <c r="AC25" s="3"/>
      <c r="AD25" s="11"/>
      <c r="AE25" s="15">
        <f t="shared" si="1"/>
        <v>0</v>
      </c>
      <c r="AF25" s="219"/>
      <c r="AG25" s="215"/>
      <c r="AH25" s="218"/>
      <c r="AI25" s="11"/>
      <c r="AJ25" s="15">
        <f t="shared" si="2"/>
        <v>-44816.488888888889</v>
      </c>
      <c r="AK25" s="358"/>
      <c r="AL25" s="358"/>
      <c r="AM25" s="358"/>
      <c r="AN25" s="15">
        <f t="shared" si="3"/>
        <v>-44816.488888888889</v>
      </c>
      <c r="AO25" s="356">
        <v>44817</v>
      </c>
      <c r="AP25" s="357">
        <v>0.46597222222222223</v>
      </c>
      <c r="AQ25" s="18">
        <f t="shared" si="4"/>
        <v>0.97708333333139308</v>
      </c>
      <c r="AR25" s="356">
        <v>44817</v>
      </c>
      <c r="AS25" s="357">
        <v>0.46597222222222223</v>
      </c>
      <c r="AT25" s="361" t="s">
        <v>549</v>
      </c>
      <c r="AU25" s="19">
        <f t="shared" si="5"/>
        <v>0.97708333333139308</v>
      </c>
      <c r="AV25" s="20"/>
      <c r="AW25" s="20" t="s">
        <v>1213</v>
      </c>
      <c r="AX25" s="20" t="s">
        <v>132</v>
      </c>
      <c r="AY25" s="20" t="s">
        <v>134</v>
      </c>
      <c r="AZ25" s="20" t="s">
        <v>152</v>
      </c>
      <c r="BA25" s="369" t="s">
        <v>188</v>
      </c>
      <c r="BB25" s="287" t="s">
        <v>1061</v>
      </c>
      <c r="BC25" s="263" t="s">
        <v>1062</v>
      </c>
      <c r="BD25" s="24"/>
      <c r="BE25" s="23" t="s">
        <v>74</v>
      </c>
      <c r="BF25" s="23"/>
      <c r="BJ25" s="50" t="s">
        <v>39</v>
      </c>
      <c r="BK25" s="32" t="s">
        <v>41</v>
      </c>
      <c r="BL25" s="33" t="s">
        <v>63</v>
      </c>
      <c r="BM25" s="34" t="s">
        <v>52</v>
      </c>
      <c r="BN25" s="48"/>
      <c r="BO25" s="48"/>
      <c r="BP25" s="48"/>
      <c r="BQ25" s="48"/>
      <c r="BR25" s="25"/>
      <c r="BS25" s="25"/>
      <c r="BT25" s="25"/>
      <c r="BU25" s="9">
        <v>278</v>
      </c>
      <c r="BV25" s="359">
        <v>30056449</v>
      </c>
      <c r="BW25" s="359" t="s">
        <v>519</v>
      </c>
      <c r="BX25" s="359" t="s">
        <v>521</v>
      </c>
      <c r="BY25" s="359" t="s">
        <v>524</v>
      </c>
      <c r="BZ25" s="359" t="s">
        <v>53</v>
      </c>
      <c r="CA25" s="360">
        <v>44831.863194444442</v>
      </c>
      <c r="CB25" s="359" t="s">
        <v>549</v>
      </c>
      <c r="CC25" s="332" t="s">
        <v>41</v>
      </c>
      <c r="CD25" s="25"/>
      <c r="CE25" s="25"/>
      <c r="CF25" s="9">
        <v>262</v>
      </c>
      <c r="CG25" s="359">
        <v>1777681</v>
      </c>
      <c r="CH25" s="359" t="s">
        <v>517</v>
      </c>
      <c r="CI25" s="359" t="s">
        <v>521</v>
      </c>
      <c r="CJ25" s="359" t="s">
        <v>524</v>
      </c>
      <c r="CK25" s="359" t="s">
        <v>995</v>
      </c>
      <c r="CL25" s="360">
        <v>44831.443749999999</v>
      </c>
      <c r="CM25" s="359" t="s">
        <v>548</v>
      </c>
      <c r="CN25" s="332" t="s">
        <v>126</v>
      </c>
      <c r="CO25" s="25"/>
      <c r="CP25" s="25"/>
      <c r="CZ25"/>
      <c r="DA25"/>
      <c r="DB25"/>
    </row>
    <row r="26" spans="1:106" ht="15" customHeight="1" x14ac:dyDescent="0.25">
      <c r="A26" s="442"/>
      <c r="B26" s="10">
        <v>24</v>
      </c>
      <c r="C26" s="5">
        <v>104</v>
      </c>
      <c r="D26" s="359">
        <v>30219229</v>
      </c>
      <c r="E26" s="359" t="s">
        <v>519</v>
      </c>
      <c r="F26" s="359" t="s">
        <v>521</v>
      </c>
      <c r="G26" s="359" t="s">
        <v>524</v>
      </c>
      <c r="H26" s="359" t="s">
        <v>51</v>
      </c>
      <c r="I26" s="360">
        <v>44816.629861111112</v>
      </c>
      <c r="J26" s="359" t="s">
        <v>548</v>
      </c>
      <c r="K26" s="332" t="s">
        <v>39</v>
      </c>
      <c r="L26" s="356">
        <v>44816</v>
      </c>
      <c r="M26" s="357">
        <v>0.62986111111111109</v>
      </c>
      <c r="N26" s="361" t="s">
        <v>548</v>
      </c>
      <c r="O26" s="356">
        <v>44816</v>
      </c>
      <c r="P26" s="357">
        <v>0.62986111111111109</v>
      </c>
      <c r="Q26" s="356"/>
      <c r="R26" s="3"/>
      <c r="S26" s="11"/>
      <c r="T26" s="356">
        <v>44816</v>
      </c>
      <c r="U26" s="3">
        <v>0.63541666666666663</v>
      </c>
      <c r="V26" s="361" t="s">
        <v>548</v>
      </c>
      <c r="W26" s="300">
        <f t="shared" si="6"/>
        <v>5.5555555518367328E-3</v>
      </c>
      <c r="X26" s="13"/>
      <c r="Y26" s="3"/>
      <c r="Z26" s="218"/>
      <c r="AA26" s="15">
        <f t="shared" si="0"/>
        <v>-44816.635416666664</v>
      </c>
      <c r="AB26" s="13"/>
      <c r="AC26" s="3"/>
      <c r="AD26" s="218"/>
      <c r="AE26" s="15">
        <f t="shared" si="1"/>
        <v>0</v>
      </c>
      <c r="AF26" s="219"/>
      <c r="AG26" s="215"/>
      <c r="AH26" s="218"/>
      <c r="AI26" s="11"/>
      <c r="AJ26" s="15">
        <f t="shared" si="2"/>
        <v>-44816.635416666664</v>
      </c>
      <c r="AK26" s="358"/>
      <c r="AL26" s="358"/>
      <c r="AM26" s="358"/>
      <c r="AN26" s="15">
        <f t="shared" si="3"/>
        <v>-44816.635416666664</v>
      </c>
      <c r="AO26" s="356">
        <v>44816</v>
      </c>
      <c r="AP26" s="357">
        <v>0.64027777777777783</v>
      </c>
      <c r="AQ26" s="18">
        <f t="shared" si="4"/>
        <v>4.8611111124046147E-3</v>
      </c>
      <c r="AR26" s="356">
        <v>44816</v>
      </c>
      <c r="AS26" s="357">
        <v>0.64027777777777783</v>
      </c>
      <c r="AT26" s="361" t="s">
        <v>548</v>
      </c>
      <c r="AU26" s="19">
        <f t="shared" si="5"/>
        <v>4.8611111124046147E-3</v>
      </c>
      <c r="AV26" s="20">
        <v>90247</v>
      </c>
      <c r="AW26" s="20" t="s">
        <v>1217</v>
      </c>
      <c r="AX26" s="20" t="s">
        <v>132</v>
      </c>
      <c r="AY26" s="20" t="s">
        <v>134</v>
      </c>
      <c r="AZ26" s="20" t="s">
        <v>136</v>
      </c>
      <c r="BA26" s="369" t="s">
        <v>146</v>
      </c>
      <c r="BB26" s="287" t="s">
        <v>1063</v>
      </c>
      <c r="BC26" s="263" t="s">
        <v>1064</v>
      </c>
      <c r="BD26" s="24"/>
      <c r="BE26" s="23" t="s">
        <v>74</v>
      </c>
      <c r="BF26" s="23"/>
      <c r="BJ26" s="51">
        <f>BM20</f>
        <v>5</v>
      </c>
      <c r="BK26" s="44">
        <f>BN20</f>
        <v>1</v>
      </c>
      <c r="BL26" s="44">
        <f>BO20</f>
        <v>0</v>
      </c>
      <c r="BM26" s="44">
        <f>BP20</f>
        <v>1</v>
      </c>
      <c r="BN26" s="48"/>
      <c r="BO26" s="48"/>
      <c r="BP26" s="48"/>
      <c r="BQ26" s="48"/>
      <c r="BR26" s="25"/>
      <c r="BS26" s="25"/>
      <c r="BT26" s="25"/>
      <c r="BU26" s="5">
        <v>285</v>
      </c>
      <c r="BV26" s="359">
        <v>1182431</v>
      </c>
      <c r="BW26" s="359" t="s">
        <v>519</v>
      </c>
      <c r="BX26" s="359" t="s">
        <v>521</v>
      </c>
      <c r="BY26" s="359" t="s">
        <v>524</v>
      </c>
      <c r="BZ26" s="359" t="s">
        <v>998</v>
      </c>
      <c r="CA26" s="360">
        <v>44832.820138888892</v>
      </c>
      <c r="CB26" s="359" t="s">
        <v>548</v>
      </c>
      <c r="CC26" s="332" t="s">
        <v>39</v>
      </c>
      <c r="CD26" s="25"/>
      <c r="CE26" s="25"/>
      <c r="CF26" s="9">
        <v>259</v>
      </c>
      <c r="CG26" s="359">
        <v>30100164</v>
      </c>
      <c r="CH26" s="359" t="s">
        <v>517</v>
      </c>
      <c r="CI26" s="359" t="s">
        <v>521</v>
      </c>
      <c r="CJ26" s="359" t="s">
        <v>524</v>
      </c>
      <c r="CK26" s="359" t="s">
        <v>51</v>
      </c>
      <c r="CL26" s="360">
        <v>44831.445138888892</v>
      </c>
      <c r="CM26" s="359" t="s">
        <v>548</v>
      </c>
      <c r="CN26" s="332" t="s">
        <v>126</v>
      </c>
      <c r="CO26" s="25"/>
      <c r="CP26" s="25"/>
      <c r="CZ26"/>
      <c r="DA26"/>
      <c r="DB26"/>
    </row>
    <row r="27" spans="1:106" ht="15" customHeight="1" x14ac:dyDescent="0.25">
      <c r="A27" s="442"/>
      <c r="B27" s="10">
        <v>25</v>
      </c>
      <c r="C27" s="9">
        <v>106</v>
      </c>
      <c r="D27" s="359">
        <v>30198870</v>
      </c>
      <c r="E27" s="359" t="s">
        <v>517</v>
      </c>
      <c r="F27" s="359" t="s">
        <v>521</v>
      </c>
      <c r="G27" s="359" t="s">
        <v>524</v>
      </c>
      <c r="H27" s="359" t="s">
        <v>537</v>
      </c>
      <c r="I27" s="360">
        <v>44816.798611111109</v>
      </c>
      <c r="J27" s="359" t="s">
        <v>548</v>
      </c>
      <c r="K27" s="332" t="s">
        <v>126</v>
      </c>
      <c r="L27" s="356">
        <v>44816</v>
      </c>
      <c r="M27" s="357">
        <v>0.78749999999999998</v>
      </c>
      <c r="N27" s="361" t="s">
        <v>548</v>
      </c>
      <c r="O27" s="356">
        <v>44816</v>
      </c>
      <c r="P27" s="357">
        <v>0.79861111111111116</v>
      </c>
      <c r="Q27" s="356">
        <v>44817</v>
      </c>
      <c r="R27" s="3">
        <v>0.75694444444444453</v>
      </c>
      <c r="S27" s="361" t="s">
        <v>548</v>
      </c>
      <c r="T27" s="356">
        <v>44817</v>
      </c>
      <c r="U27" s="3">
        <v>0.75694444444444453</v>
      </c>
      <c r="V27" s="361" t="s">
        <v>548</v>
      </c>
      <c r="W27" s="300">
        <f t="shared" si="6"/>
        <v>0.95833333333575865</v>
      </c>
      <c r="X27" s="13"/>
      <c r="Y27" s="3"/>
      <c r="Z27" s="218"/>
      <c r="AA27" s="15">
        <f t="shared" si="0"/>
        <v>-44817.756944444445</v>
      </c>
      <c r="AB27" s="13"/>
      <c r="AC27" s="3"/>
      <c r="AD27" s="11"/>
      <c r="AE27" s="15">
        <f t="shared" si="1"/>
        <v>0</v>
      </c>
      <c r="AF27" s="219"/>
      <c r="AG27" s="215"/>
      <c r="AH27" s="218"/>
      <c r="AI27" s="11"/>
      <c r="AJ27" s="15">
        <f t="shared" si="2"/>
        <v>-44817.756944444445</v>
      </c>
      <c r="AK27" s="358"/>
      <c r="AL27" s="358"/>
      <c r="AM27" s="358"/>
      <c r="AN27" s="15">
        <f t="shared" si="3"/>
        <v>-44817.756944444445</v>
      </c>
      <c r="AO27" s="356">
        <v>44824</v>
      </c>
      <c r="AP27" s="357">
        <v>0.75416666666666676</v>
      </c>
      <c r="AQ27" s="18">
        <f t="shared" si="4"/>
        <v>6.9972222222204437</v>
      </c>
      <c r="AR27" s="356">
        <v>44824</v>
      </c>
      <c r="AS27" s="357">
        <v>0.75416666666666676</v>
      </c>
      <c r="AT27" s="361" t="s">
        <v>548</v>
      </c>
      <c r="AU27" s="19">
        <f t="shared" si="5"/>
        <v>6.9972222222204437</v>
      </c>
      <c r="AV27" s="20">
        <v>11043</v>
      </c>
      <c r="AW27" s="20" t="s">
        <v>1226</v>
      </c>
      <c r="AX27" s="20" t="s">
        <v>132</v>
      </c>
      <c r="AY27" s="20" t="s">
        <v>142</v>
      </c>
      <c r="AZ27" s="20" t="s">
        <v>174</v>
      </c>
      <c r="BA27" s="369" t="s">
        <v>296</v>
      </c>
      <c r="BB27" s="269" t="s">
        <v>1067</v>
      </c>
      <c r="BC27" s="263" t="s">
        <v>1068</v>
      </c>
      <c r="BD27" s="24"/>
      <c r="BE27" s="23" t="s">
        <v>74</v>
      </c>
      <c r="BF27" s="23"/>
      <c r="BJ27" s="52">
        <f>BJ26/BK23</f>
        <v>0.7142857142857143</v>
      </c>
      <c r="BK27" s="52">
        <f>BK26/BK23</f>
        <v>0.14285714285714285</v>
      </c>
      <c r="BL27" s="52">
        <f>BL26/BK23</f>
        <v>0</v>
      </c>
      <c r="BM27" s="52">
        <f>BM26/BK23</f>
        <v>0.14285714285714285</v>
      </c>
      <c r="BN27" s="48"/>
      <c r="BO27" s="48"/>
      <c r="BP27" s="48"/>
      <c r="BQ27" s="48"/>
      <c r="BR27" s="25"/>
      <c r="BS27" s="25"/>
      <c r="BT27" s="25"/>
      <c r="CC27" s="25"/>
      <c r="CD27" s="25"/>
      <c r="CE27" s="25"/>
      <c r="CF27" s="9">
        <v>91</v>
      </c>
      <c r="CG27" s="359">
        <v>30041845</v>
      </c>
      <c r="CH27" s="359" t="s">
        <v>517</v>
      </c>
      <c r="CI27" s="359" t="s">
        <v>521</v>
      </c>
      <c r="CJ27" s="359" t="s">
        <v>524</v>
      </c>
      <c r="CK27" s="359" t="s">
        <v>540</v>
      </c>
      <c r="CL27" s="360">
        <v>44831.652083333334</v>
      </c>
      <c r="CM27" s="359" t="s">
        <v>548</v>
      </c>
      <c r="CN27" s="332" t="s">
        <v>126</v>
      </c>
      <c r="CO27" s="25"/>
      <c r="CP27" s="25"/>
      <c r="CZ27"/>
      <c r="DA27"/>
      <c r="DB27"/>
    </row>
    <row r="28" spans="1:106" ht="15" customHeight="1" x14ac:dyDescent="0.25">
      <c r="A28" s="442"/>
      <c r="B28" s="10">
        <v>26</v>
      </c>
      <c r="C28" s="8">
        <v>105</v>
      </c>
      <c r="D28" s="359">
        <v>30110297</v>
      </c>
      <c r="E28" s="359" t="s">
        <v>517</v>
      </c>
      <c r="F28" s="359" t="s">
        <v>521</v>
      </c>
      <c r="G28" s="359" t="s">
        <v>524</v>
      </c>
      <c r="H28" s="359" t="s">
        <v>537</v>
      </c>
      <c r="I28" s="360">
        <v>44816.8125</v>
      </c>
      <c r="J28" s="359" t="s">
        <v>548</v>
      </c>
      <c r="K28" s="332" t="s">
        <v>126</v>
      </c>
      <c r="L28" s="356">
        <v>44816</v>
      </c>
      <c r="M28" s="357">
        <v>0.78680555555555554</v>
      </c>
      <c r="N28" s="361" t="s">
        <v>548</v>
      </c>
      <c r="O28" s="356">
        <v>44816</v>
      </c>
      <c r="P28" s="357">
        <v>0.8125</v>
      </c>
      <c r="Q28" s="356">
        <v>44817</v>
      </c>
      <c r="R28" s="3">
        <v>0.7416666666666667</v>
      </c>
      <c r="S28" s="361" t="s">
        <v>548</v>
      </c>
      <c r="T28" s="356">
        <v>44817</v>
      </c>
      <c r="U28" s="3">
        <v>0.74236111111111114</v>
      </c>
      <c r="V28" s="361" t="s">
        <v>548</v>
      </c>
      <c r="W28" s="300">
        <f t="shared" si="6"/>
        <v>0.92986111110803904</v>
      </c>
      <c r="X28" s="13"/>
      <c r="Y28" s="3"/>
      <c r="Z28" s="11"/>
      <c r="AA28" s="15">
        <f t="shared" si="0"/>
        <v>-44817.742361111108</v>
      </c>
      <c r="AB28" s="13"/>
      <c r="AC28" s="3"/>
      <c r="AD28" s="11"/>
      <c r="AE28" s="15">
        <f t="shared" si="1"/>
        <v>0</v>
      </c>
      <c r="AF28" s="219"/>
      <c r="AG28" s="215"/>
      <c r="AH28" s="218"/>
      <c r="AI28" s="11"/>
      <c r="AJ28" s="15">
        <f t="shared" si="2"/>
        <v>-44817.742361111108</v>
      </c>
      <c r="AK28" s="358"/>
      <c r="AL28" s="358"/>
      <c r="AM28" s="358"/>
      <c r="AN28" s="15">
        <f t="shared" si="3"/>
        <v>-44817.742361111108</v>
      </c>
      <c r="AO28" s="356">
        <v>44819</v>
      </c>
      <c r="AP28" s="357">
        <v>0.75</v>
      </c>
      <c r="AQ28" s="18">
        <f t="shared" si="4"/>
        <v>2.007638888891961</v>
      </c>
      <c r="AR28" s="356">
        <v>44819</v>
      </c>
      <c r="AS28" s="357">
        <v>0.75</v>
      </c>
      <c r="AT28" s="361" t="s">
        <v>548</v>
      </c>
      <c r="AU28" s="19">
        <f t="shared" si="5"/>
        <v>2.007638888891961</v>
      </c>
      <c r="AV28" s="20">
        <v>11043</v>
      </c>
      <c r="AW28" s="20" t="s">
        <v>1226</v>
      </c>
      <c r="AX28" s="20" t="s">
        <v>132</v>
      </c>
      <c r="AY28" s="20" t="s">
        <v>134</v>
      </c>
      <c r="AZ28" s="20" t="s">
        <v>144</v>
      </c>
      <c r="BA28" s="369" t="s">
        <v>180</v>
      </c>
      <c r="BB28" s="269" t="s">
        <v>1065</v>
      </c>
      <c r="BC28" s="263" t="s">
        <v>1066</v>
      </c>
      <c r="BD28" s="24"/>
      <c r="BE28" s="23" t="s">
        <v>74</v>
      </c>
      <c r="BF28" s="23"/>
      <c r="BJ28" s="47"/>
      <c r="BK28" s="47"/>
      <c r="BL28" s="47"/>
      <c r="BM28" s="47"/>
      <c r="BN28" s="53"/>
      <c r="BO28" s="48"/>
      <c r="BP28" s="48"/>
      <c r="BQ28" s="48"/>
      <c r="BR28" s="25"/>
      <c r="BS28" s="25"/>
      <c r="BT28" s="25"/>
      <c r="CC28" s="25"/>
      <c r="CD28" s="25"/>
      <c r="CE28" s="25"/>
      <c r="CF28" s="9">
        <v>267</v>
      </c>
      <c r="CG28" s="359">
        <v>1755324</v>
      </c>
      <c r="CH28" s="359" t="s">
        <v>517</v>
      </c>
      <c r="CI28" s="359" t="s">
        <v>521</v>
      </c>
      <c r="CJ28" s="359" t="s">
        <v>524</v>
      </c>
      <c r="CK28" s="359" t="s">
        <v>59</v>
      </c>
      <c r="CL28" s="360">
        <v>44832.40625</v>
      </c>
      <c r="CM28" s="359" t="s">
        <v>549</v>
      </c>
      <c r="CN28" s="332" t="s">
        <v>126</v>
      </c>
      <c r="CO28" s="25"/>
      <c r="CP28" s="25"/>
      <c r="CZ28"/>
      <c r="DA28"/>
      <c r="DB28"/>
    </row>
    <row r="29" spans="1:106" ht="15" customHeight="1" x14ac:dyDescent="0.25">
      <c r="A29" s="442"/>
      <c r="B29" s="26">
        <v>27</v>
      </c>
      <c r="C29" s="9">
        <v>108</v>
      </c>
      <c r="D29" s="359">
        <v>30161165</v>
      </c>
      <c r="E29" s="359" t="s">
        <v>519</v>
      </c>
      <c r="F29" s="359" t="s">
        <v>523</v>
      </c>
      <c r="G29" s="359" t="s">
        <v>524</v>
      </c>
      <c r="H29" s="359" t="s">
        <v>538</v>
      </c>
      <c r="I29" s="360">
        <v>44817.669444444444</v>
      </c>
      <c r="J29" s="359" t="s">
        <v>549</v>
      </c>
      <c r="K29" s="332" t="s">
        <v>126</v>
      </c>
      <c r="L29" s="356">
        <v>44817</v>
      </c>
      <c r="M29" s="357">
        <v>0.6694444444444444</v>
      </c>
      <c r="N29" s="361" t="s">
        <v>549</v>
      </c>
      <c r="O29" s="356">
        <v>44817</v>
      </c>
      <c r="P29" s="357">
        <v>0.6694444444444444</v>
      </c>
      <c r="Q29" s="356">
        <v>44818</v>
      </c>
      <c r="R29" s="3">
        <v>0.40416666666666662</v>
      </c>
      <c r="S29" s="361" t="s">
        <v>549</v>
      </c>
      <c r="T29" s="356">
        <v>44818</v>
      </c>
      <c r="U29" s="3">
        <v>0.40416666666666662</v>
      </c>
      <c r="V29" s="361" t="s">
        <v>549</v>
      </c>
      <c r="W29" s="300">
        <f t="shared" si="6"/>
        <v>0.73472222222335404</v>
      </c>
      <c r="X29" s="13">
        <v>44819</v>
      </c>
      <c r="Y29" s="3">
        <v>0.49583333333333335</v>
      </c>
      <c r="Z29" s="361" t="s">
        <v>549</v>
      </c>
      <c r="AA29" s="15">
        <f t="shared" si="0"/>
        <v>1.0916666666671517</v>
      </c>
      <c r="AB29" s="13">
        <v>44821</v>
      </c>
      <c r="AC29" s="3">
        <v>0.4826388888888889</v>
      </c>
      <c r="AD29" s="361" t="s">
        <v>549</v>
      </c>
      <c r="AE29" s="15">
        <f t="shared" si="1"/>
        <v>1.9868055555562023</v>
      </c>
      <c r="AF29" s="219"/>
      <c r="AG29" s="215"/>
      <c r="AH29" s="218"/>
      <c r="AI29" s="11"/>
      <c r="AJ29" s="15">
        <f t="shared" si="2"/>
        <v>-44818.404166666667</v>
      </c>
      <c r="AK29" s="358"/>
      <c r="AL29" s="358"/>
      <c r="AM29" s="358"/>
      <c r="AN29" s="15">
        <f t="shared" si="3"/>
        <v>-44818.404166666667</v>
      </c>
      <c r="AO29" s="356">
        <v>44822</v>
      </c>
      <c r="AP29" s="357">
        <v>0.40763888888888888</v>
      </c>
      <c r="AQ29" s="18">
        <f t="shared" si="4"/>
        <v>4.0034722222189885</v>
      </c>
      <c r="AR29" s="356">
        <v>44822</v>
      </c>
      <c r="AS29" s="357">
        <v>0.40763888888888888</v>
      </c>
      <c r="AT29" s="361" t="s">
        <v>549</v>
      </c>
      <c r="AU29" s="19">
        <f t="shared" si="5"/>
        <v>4.0034722222189885</v>
      </c>
      <c r="AV29" s="20"/>
      <c r="AW29" s="20"/>
      <c r="AX29" s="20" t="s">
        <v>132</v>
      </c>
      <c r="AY29" s="20" t="s">
        <v>134</v>
      </c>
      <c r="AZ29" s="20" t="s">
        <v>144</v>
      </c>
      <c r="BA29" s="369" t="s">
        <v>180</v>
      </c>
      <c r="BB29" s="269" t="s">
        <v>1069</v>
      </c>
      <c r="BC29" s="263" t="s">
        <v>1070</v>
      </c>
      <c r="BD29" s="24"/>
      <c r="BE29" s="23" t="s">
        <v>74</v>
      </c>
      <c r="BF29" s="23"/>
      <c r="BJ29" s="54" t="s">
        <v>73</v>
      </c>
      <c r="BK29" s="35">
        <v>1</v>
      </c>
      <c r="BL29" s="46">
        <f>BK29/BK32</f>
        <v>0.14285714285714285</v>
      </c>
      <c r="BM29" s="47"/>
      <c r="BN29" s="48"/>
      <c r="BO29" s="48"/>
      <c r="BP29" s="48"/>
      <c r="BQ29" s="48"/>
      <c r="BR29" s="25"/>
      <c r="BS29" s="25"/>
      <c r="BT29" s="25"/>
      <c r="CC29" s="25"/>
      <c r="CD29" s="25"/>
      <c r="CE29" s="25"/>
      <c r="CN29"/>
      <c r="CO29" s="25"/>
      <c r="CP29" s="25"/>
      <c r="CQ29" s="28" t="s">
        <v>64</v>
      </c>
      <c r="CR29" s="29" t="s">
        <v>65</v>
      </c>
      <c r="CS29" s="30" t="s">
        <v>66</v>
      </c>
      <c r="CT29" s="31" t="s">
        <v>39</v>
      </c>
      <c r="CU29" s="32" t="s">
        <v>41</v>
      </c>
      <c r="CV29" s="33" t="s">
        <v>63</v>
      </c>
      <c r="CW29" s="34" t="s">
        <v>52</v>
      </c>
      <c r="CX29" s="35" t="s">
        <v>67</v>
      </c>
      <c r="CY29"/>
      <c r="CZ29"/>
      <c r="DA29"/>
      <c r="DB29"/>
    </row>
    <row r="30" spans="1:106" ht="15" customHeight="1" x14ac:dyDescent="0.25">
      <c r="A30" s="442"/>
      <c r="B30" s="10">
        <v>28</v>
      </c>
      <c r="C30" s="8">
        <v>109</v>
      </c>
      <c r="D30" s="359">
        <v>920363</v>
      </c>
      <c r="E30" s="359" t="s">
        <v>519</v>
      </c>
      <c r="F30" s="359" t="s">
        <v>521</v>
      </c>
      <c r="G30" s="359" t="s">
        <v>526</v>
      </c>
      <c r="H30" s="359" t="s">
        <v>50</v>
      </c>
      <c r="I30" s="360">
        <v>44817.698611111111</v>
      </c>
      <c r="J30" s="359" t="s">
        <v>548</v>
      </c>
      <c r="K30" s="332" t="s">
        <v>39</v>
      </c>
      <c r="L30" s="356">
        <v>44817</v>
      </c>
      <c r="M30" s="357">
        <v>0.69861111111111107</v>
      </c>
      <c r="N30" s="361" t="s">
        <v>548</v>
      </c>
      <c r="O30" s="356">
        <v>44817</v>
      </c>
      <c r="P30" s="357">
        <v>0.69861111111111107</v>
      </c>
      <c r="Q30" s="356"/>
      <c r="R30" s="3"/>
      <c r="S30" s="11"/>
      <c r="T30" s="356">
        <v>44817</v>
      </c>
      <c r="U30" s="3">
        <v>0.84444444444444444</v>
      </c>
      <c r="V30" s="361" t="s">
        <v>548</v>
      </c>
      <c r="W30" s="300">
        <f t="shared" si="6"/>
        <v>0.14583333333575865</v>
      </c>
      <c r="X30" s="13"/>
      <c r="Y30" s="3"/>
      <c r="Z30" s="218"/>
      <c r="AA30" s="15">
        <f t="shared" si="0"/>
        <v>-44817.844444444447</v>
      </c>
      <c r="AB30" s="13"/>
      <c r="AC30" s="3"/>
      <c r="AD30" s="11"/>
      <c r="AE30" s="15">
        <f t="shared" si="1"/>
        <v>0</v>
      </c>
      <c r="AF30" s="219"/>
      <c r="AG30" s="215"/>
      <c r="AH30" s="218"/>
      <c r="AI30" s="11"/>
      <c r="AJ30" s="15">
        <f t="shared" si="2"/>
        <v>-44817.844444444447</v>
      </c>
      <c r="AK30" s="358"/>
      <c r="AL30" s="358"/>
      <c r="AM30" s="358"/>
      <c r="AN30" s="15">
        <f t="shared" si="3"/>
        <v>-44817.844444444447</v>
      </c>
      <c r="AO30" s="356">
        <v>44818</v>
      </c>
      <c r="AP30" s="357">
        <v>0.78749999999999998</v>
      </c>
      <c r="AQ30" s="18">
        <f t="shared" si="4"/>
        <v>0.94305555555183673</v>
      </c>
      <c r="AR30" s="356">
        <v>44818</v>
      </c>
      <c r="AS30" s="357">
        <v>0.78749999999999998</v>
      </c>
      <c r="AT30" s="361" t="s">
        <v>548</v>
      </c>
      <c r="AU30" s="19">
        <f t="shared" si="5"/>
        <v>0.94305555555183673</v>
      </c>
      <c r="AV30" s="20"/>
      <c r="AW30" s="20"/>
      <c r="AX30" s="20" t="s">
        <v>148</v>
      </c>
      <c r="AY30" s="20" t="s">
        <v>150</v>
      </c>
      <c r="AZ30" s="20" t="s">
        <v>202</v>
      </c>
      <c r="BA30" s="369" t="s">
        <v>408</v>
      </c>
      <c r="BB30" s="269" t="s">
        <v>1071</v>
      </c>
      <c r="BC30" s="263" t="s">
        <v>1072</v>
      </c>
      <c r="BD30" s="24"/>
      <c r="BE30" s="23" t="s">
        <v>74</v>
      </c>
      <c r="BF30" s="23"/>
      <c r="BJ30" s="51" t="s">
        <v>75</v>
      </c>
      <c r="BK30" s="44">
        <v>6</v>
      </c>
      <c r="BL30" s="46">
        <f>BK30/BK32</f>
        <v>0.8571428571428571</v>
      </c>
      <c r="BM30" s="55"/>
      <c r="BN30" s="48"/>
      <c r="BO30" s="48"/>
      <c r="BP30" s="48"/>
      <c r="BQ30" s="48"/>
      <c r="BR30" s="25"/>
      <c r="BS30" s="25"/>
      <c r="BT30" s="25"/>
      <c r="CC30" s="25"/>
      <c r="CD30" s="25"/>
      <c r="CE30" s="25"/>
      <c r="CN30"/>
      <c r="CO30" s="25"/>
      <c r="CP30" s="25"/>
      <c r="CQ30" s="36" t="s">
        <v>567</v>
      </c>
      <c r="CR30" s="37">
        <v>7</v>
      </c>
      <c r="CS30" s="38">
        <f>CR30/CR32</f>
        <v>0.3888888888888889</v>
      </c>
      <c r="CT30" s="39">
        <v>1</v>
      </c>
      <c r="CU30" s="39">
        <v>2</v>
      </c>
      <c r="CV30" s="39">
        <v>1</v>
      </c>
      <c r="CW30" s="39">
        <v>3</v>
      </c>
      <c r="CX30" s="40">
        <f>SUM(CT30:CW30)</f>
        <v>7</v>
      </c>
      <c r="CY30"/>
      <c r="CZ30"/>
      <c r="DA30"/>
      <c r="DB30"/>
    </row>
    <row r="31" spans="1:106" ht="15" customHeight="1" x14ac:dyDescent="0.25">
      <c r="A31" s="442"/>
      <c r="B31" s="26">
        <v>29</v>
      </c>
      <c r="C31" s="5">
        <v>112</v>
      </c>
      <c r="D31" s="359">
        <v>30220882</v>
      </c>
      <c r="E31" s="359" t="s">
        <v>519</v>
      </c>
      <c r="F31" s="359" t="s">
        <v>522</v>
      </c>
      <c r="G31" s="359" t="s">
        <v>524</v>
      </c>
      <c r="H31" s="359" t="s">
        <v>40</v>
      </c>
      <c r="I31" s="360">
        <v>44818.53125</v>
      </c>
      <c r="J31" s="359" t="s">
        <v>549</v>
      </c>
      <c r="K31" s="332" t="s">
        <v>39</v>
      </c>
      <c r="L31" s="356">
        <v>44818</v>
      </c>
      <c r="M31" s="357">
        <v>0.53125</v>
      </c>
      <c r="N31" s="361" t="s">
        <v>549</v>
      </c>
      <c r="O31" s="356">
        <v>44818</v>
      </c>
      <c r="P31" s="357">
        <v>0.53125</v>
      </c>
      <c r="Q31" s="356"/>
      <c r="R31" s="3"/>
      <c r="S31" s="11"/>
      <c r="T31" s="356">
        <v>44819</v>
      </c>
      <c r="U31" s="3">
        <v>0.48125000000000001</v>
      </c>
      <c r="V31" s="361" t="s">
        <v>549</v>
      </c>
      <c r="W31" s="300">
        <f t="shared" si="6"/>
        <v>0.94999999999708962</v>
      </c>
      <c r="X31" s="13"/>
      <c r="Y31" s="3"/>
      <c r="Z31" s="218"/>
      <c r="AA31" s="15">
        <f t="shared" si="0"/>
        <v>-44819.481249999997</v>
      </c>
      <c r="AB31" s="13"/>
      <c r="AC31" s="3"/>
      <c r="AD31" s="11"/>
      <c r="AE31" s="15">
        <f t="shared" si="1"/>
        <v>0</v>
      </c>
      <c r="AF31" s="219"/>
      <c r="AG31" s="215"/>
      <c r="AH31" s="218"/>
      <c r="AI31" s="11"/>
      <c r="AJ31" s="15">
        <f t="shared" si="2"/>
        <v>-44819.481249999997</v>
      </c>
      <c r="AK31" s="358"/>
      <c r="AL31" s="358"/>
      <c r="AM31" s="358"/>
      <c r="AN31" s="15">
        <f t="shared" si="3"/>
        <v>-44819.481249999997</v>
      </c>
      <c r="AO31" s="356">
        <v>44819</v>
      </c>
      <c r="AP31" s="357">
        <v>0.49236111111111108</v>
      </c>
      <c r="AQ31" s="18">
        <f t="shared" si="4"/>
        <v>1.1111111110949423E-2</v>
      </c>
      <c r="AR31" s="356">
        <v>44819</v>
      </c>
      <c r="AS31" s="357">
        <v>0.49236111111111108</v>
      </c>
      <c r="AT31" s="361" t="s">
        <v>549</v>
      </c>
      <c r="AU31" s="19">
        <f t="shared" si="5"/>
        <v>1.1111111110949423E-2</v>
      </c>
      <c r="AV31" s="20"/>
      <c r="AW31" s="20"/>
      <c r="AX31" s="20" t="s">
        <v>140</v>
      </c>
      <c r="AY31" s="20" t="s">
        <v>168</v>
      </c>
      <c r="AZ31" s="20" t="s">
        <v>1110</v>
      </c>
      <c r="BA31" s="369" t="s">
        <v>496</v>
      </c>
      <c r="BB31" s="269" t="s">
        <v>1075</v>
      </c>
      <c r="BC31" s="263" t="s">
        <v>1076</v>
      </c>
      <c r="BD31" s="24"/>
      <c r="BE31" s="23" t="s">
        <v>74</v>
      </c>
      <c r="BF31" s="23"/>
      <c r="BJ31" s="51" t="s">
        <v>76</v>
      </c>
      <c r="BK31" s="44">
        <v>0</v>
      </c>
      <c r="BL31" s="46">
        <f>BK31/BK32</f>
        <v>0</v>
      </c>
      <c r="BM31" s="55"/>
      <c r="BN31" s="48"/>
      <c r="BO31" s="48"/>
      <c r="BP31" s="48"/>
      <c r="BQ31" s="48"/>
      <c r="BR31" s="25"/>
      <c r="BS31" s="25"/>
      <c r="BT31" s="25"/>
      <c r="BU31" s="28" t="s">
        <v>64</v>
      </c>
      <c r="BV31" s="29" t="s">
        <v>65</v>
      </c>
      <c r="BW31" s="30" t="s">
        <v>66</v>
      </c>
      <c r="BX31" s="31" t="s">
        <v>39</v>
      </c>
      <c r="BY31" s="32" t="s">
        <v>41</v>
      </c>
      <c r="BZ31" s="33" t="s">
        <v>63</v>
      </c>
      <c r="CA31" s="34" t="s">
        <v>52</v>
      </c>
      <c r="CB31" s="35" t="s">
        <v>67</v>
      </c>
      <c r="CC31" s="25"/>
      <c r="CD31" s="25"/>
      <c r="CE31" s="25"/>
      <c r="CN31"/>
      <c r="CO31" s="25"/>
      <c r="CP31" s="25"/>
      <c r="CQ31" s="36" t="s">
        <v>548</v>
      </c>
      <c r="CR31" s="37">
        <v>11</v>
      </c>
      <c r="CS31" s="38">
        <f>CR31/CR32</f>
        <v>0.61111111111111116</v>
      </c>
      <c r="CT31" s="39">
        <v>0</v>
      </c>
      <c r="CU31" s="39">
        <v>1</v>
      </c>
      <c r="CV31" s="39">
        <v>1</v>
      </c>
      <c r="CW31" s="39">
        <v>9</v>
      </c>
      <c r="CX31" s="40">
        <f>SUM(CT31:CW31)</f>
        <v>11</v>
      </c>
      <c r="CY31"/>
      <c r="CZ31"/>
      <c r="DA31"/>
      <c r="DB31"/>
    </row>
    <row r="32" spans="1:106" ht="15" customHeight="1" x14ac:dyDescent="0.25">
      <c r="A32" s="443"/>
      <c r="B32" s="10">
        <v>30</v>
      </c>
      <c r="C32" s="5">
        <v>113</v>
      </c>
      <c r="D32" s="359">
        <v>30220889</v>
      </c>
      <c r="E32" s="359" t="s">
        <v>519</v>
      </c>
      <c r="F32" s="359" t="s">
        <v>522</v>
      </c>
      <c r="G32" s="359" t="s">
        <v>525</v>
      </c>
      <c r="H32" s="359" t="s">
        <v>551</v>
      </c>
      <c r="I32" s="360">
        <v>44818.712500000001</v>
      </c>
      <c r="J32" s="359" t="s">
        <v>548</v>
      </c>
      <c r="K32" s="332" t="s">
        <v>39</v>
      </c>
      <c r="L32" s="356">
        <v>44818</v>
      </c>
      <c r="M32" s="357">
        <v>0.71250000000000002</v>
      </c>
      <c r="N32" s="361" t="s">
        <v>548</v>
      </c>
      <c r="O32" s="356">
        <v>44818</v>
      </c>
      <c r="P32" s="357">
        <v>0.71250000000000002</v>
      </c>
      <c r="Q32" s="356"/>
      <c r="R32" s="3"/>
      <c r="S32" s="11"/>
      <c r="T32" s="356">
        <v>44818</v>
      </c>
      <c r="U32" s="3">
        <v>0.7416666666666667</v>
      </c>
      <c r="V32" s="361" t="s">
        <v>548</v>
      </c>
      <c r="W32" s="300">
        <f t="shared" si="6"/>
        <v>2.9166666667151731E-2</v>
      </c>
      <c r="X32" s="13"/>
      <c r="Y32" s="3"/>
      <c r="Z32" s="11"/>
      <c r="AA32" s="15">
        <f t="shared" si="0"/>
        <v>-44818.741666666669</v>
      </c>
      <c r="AB32" s="13"/>
      <c r="AC32" s="3"/>
      <c r="AD32" s="11"/>
      <c r="AE32" s="15">
        <f t="shared" si="1"/>
        <v>0</v>
      </c>
      <c r="AF32" s="219"/>
      <c r="AG32" s="215"/>
      <c r="AH32" s="218"/>
      <c r="AI32" s="11"/>
      <c r="AJ32" s="15">
        <f t="shared" si="2"/>
        <v>-44818.741666666669</v>
      </c>
      <c r="AK32" s="358"/>
      <c r="AL32" s="358"/>
      <c r="AM32" s="358"/>
      <c r="AN32" s="15">
        <f t="shared" si="3"/>
        <v>-44818.741666666669</v>
      </c>
      <c r="AO32" s="356">
        <v>44818</v>
      </c>
      <c r="AP32" s="357">
        <v>0.85972222222222217</v>
      </c>
      <c r="AQ32" s="18">
        <f t="shared" si="4"/>
        <v>0.11805555555474712</v>
      </c>
      <c r="AR32" s="356">
        <v>44818</v>
      </c>
      <c r="AS32" s="357">
        <v>0.85972222222222217</v>
      </c>
      <c r="AT32" s="361" t="s">
        <v>548</v>
      </c>
      <c r="AU32" s="19">
        <f t="shared" si="5"/>
        <v>0.11805555555474712</v>
      </c>
      <c r="AV32" s="20"/>
      <c r="AW32" s="20"/>
      <c r="AX32" s="20" t="s">
        <v>148</v>
      </c>
      <c r="AY32" s="20" t="s">
        <v>150</v>
      </c>
      <c r="AZ32" s="20" t="s">
        <v>1111</v>
      </c>
      <c r="BA32" s="369" t="s">
        <v>390</v>
      </c>
      <c r="BB32" s="269" t="s">
        <v>1120</v>
      </c>
      <c r="BC32" s="263" t="s">
        <v>1121</v>
      </c>
      <c r="BD32" s="24"/>
      <c r="BE32" s="23" t="s">
        <v>74</v>
      </c>
      <c r="BF32" s="23"/>
      <c r="BJ32" s="57" t="s">
        <v>67</v>
      </c>
      <c r="BK32" s="58">
        <f>BK29+BK30+BK31</f>
        <v>7</v>
      </c>
      <c r="BL32" s="59">
        <f>SUM(BL29:BL31)</f>
        <v>1</v>
      </c>
      <c r="BM32" s="49"/>
      <c r="BN32" s="48"/>
      <c r="BO32" s="48"/>
      <c r="BP32" s="48"/>
      <c r="BQ32" s="48"/>
      <c r="BR32" s="25"/>
      <c r="BS32" s="25"/>
      <c r="BT32" s="25"/>
      <c r="BU32" s="36" t="s">
        <v>567</v>
      </c>
      <c r="BV32" s="37">
        <v>11</v>
      </c>
      <c r="BW32" s="38">
        <f>BV32/BV34</f>
        <v>0.45833333333333331</v>
      </c>
      <c r="BX32" s="39">
        <v>7</v>
      </c>
      <c r="BY32" s="39">
        <v>2</v>
      </c>
      <c r="BZ32" s="39"/>
      <c r="CA32" s="39">
        <v>2</v>
      </c>
      <c r="CB32" s="40">
        <f>BV32</f>
        <v>11</v>
      </c>
      <c r="CC32" s="25"/>
      <c r="CD32" s="25"/>
      <c r="CE32" s="25"/>
      <c r="CN32"/>
      <c r="CO32" s="25"/>
      <c r="CP32" s="25"/>
      <c r="CQ32" s="41" t="s">
        <v>67</v>
      </c>
      <c r="CR32" s="42">
        <f>SUBTOTAL(9,CR30:CR31)</f>
        <v>18</v>
      </c>
      <c r="CS32" s="56">
        <f>CS30+CS31</f>
        <v>1</v>
      </c>
      <c r="CT32" s="126">
        <f>SUBTOTAL(9,CT30:CT31)</f>
        <v>1</v>
      </c>
      <c r="CU32" s="126">
        <f>SUBTOTAL(9,CU30:CU31)</f>
        <v>3</v>
      </c>
      <c r="CV32" s="126">
        <f>SUBTOTAL(9,CV30:CV31)</f>
        <v>2</v>
      </c>
      <c r="CW32" s="126">
        <f>SUBTOTAL(9,CW30:CW31)</f>
        <v>12</v>
      </c>
      <c r="CX32" s="42">
        <f>SUM(CT32:CW32)</f>
        <v>18</v>
      </c>
      <c r="CY32"/>
    </row>
    <row r="33" spans="1:103" ht="15" customHeight="1" x14ac:dyDescent="0.25">
      <c r="A33" s="441">
        <v>4</v>
      </c>
      <c r="B33" s="10">
        <v>31</v>
      </c>
      <c r="C33" s="9">
        <v>218</v>
      </c>
      <c r="D33" s="359">
        <v>30169821</v>
      </c>
      <c r="E33" s="359" t="s">
        <v>517</v>
      </c>
      <c r="F33" s="359" t="s">
        <v>521</v>
      </c>
      <c r="G33" s="359" t="s">
        <v>524</v>
      </c>
      <c r="H33" s="359" t="s">
        <v>537</v>
      </c>
      <c r="I33" s="360">
        <v>44822.770833333336</v>
      </c>
      <c r="J33" s="359" t="s">
        <v>548</v>
      </c>
      <c r="K33" s="332" t="s">
        <v>126</v>
      </c>
      <c r="L33" s="356">
        <v>44818</v>
      </c>
      <c r="M33" s="357">
        <v>0.83750000000000002</v>
      </c>
      <c r="N33" s="361" t="s">
        <v>548</v>
      </c>
      <c r="O33" s="356">
        <v>44822</v>
      </c>
      <c r="P33" s="357">
        <v>0.77083333333333337</v>
      </c>
      <c r="Q33" s="356">
        <v>44819</v>
      </c>
      <c r="R33" s="3">
        <v>0.82152777777777775</v>
      </c>
      <c r="S33" s="361" t="s">
        <v>548</v>
      </c>
      <c r="T33" s="356">
        <v>44819</v>
      </c>
      <c r="U33" s="3">
        <v>0.82500000000000007</v>
      </c>
      <c r="V33" s="361" t="s">
        <v>548</v>
      </c>
      <c r="W33" s="300">
        <f t="shared" si="6"/>
        <v>-2.945833333338669</v>
      </c>
      <c r="X33" s="13">
        <v>44824</v>
      </c>
      <c r="Y33" s="3">
        <v>0.75624999999999998</v>
      </c>
      <c r="Z33" s="11" t="s">
        <v>548</v>
      </c>
      <c r="AA33" s="15">
        <f t="shared" si="0"/>
        <v>4.9312500000014552</v>
      </c>
      <c r="AB33" s="13"/>
      <c r="AC33" s="3"/>
      <c r="AD33" s="11"/>
      <c r="AE33" s="15">
        <f t="shared" si="1"/>
        <v>-44824.756249999999</v>
      </c>
      <c r="AF33" s="219"/>
      <c r="AG33" s="215"/>
      <c r="AH33" s="218"/>
      <c r="AI33" s="11"/>
      <c r="AJ33" s="15">
        <f t="shared" si="2"/>
        <v>-44819.824999999997</v>
      </c>
      <c r="AK33" s="358"/>
      <c r="AL33" s="358"/>
      <c r="AM33" s="358"/>
      <c r="AN33" s="15">
        <f t="shared" si="3"/>
        <v>-44819.824999999997</v>
      </c>
      <c r="AO33" s="356">
        <v>44828</v>
      </c>
      <c r="AP33" s="357">
        <v>0.45</v>
      </c>
      <c r="AQ33" s="18">
        <f t="shared" si="4"/>
        <v>8.625</v>
      </c>
      <c r="AR33" s="356">
        <v>44828</v>
      </c>
      <c r="AS33" s="357">
        <v>0.45</v>
      </c>
      <c r="AT33" s="361" t="s">
        <v>548</v>
      </c>
      <c r="AU33" s="19">
        <f t="shared" si="5"/>
        <v>8.625</v>
      </c>
      <c r="AV33" s="20"/>
      <c r="AW33" s="20" t="s">
        <v>1229</v>
      </c>
      <c r="AX33" s="20" t="s">
        <v>148</v>
      </c>
      <c r="AY33" s="20" t="s">
        <v>156</v>
      </c>
      <c r="AZ33" s="20" t="s">
        <v>210</v>
      </c>
      <c r="BA33" s="369" t="s">
        <v>440</v>
      </c>
      <c r="BB33" s="270" t="s">
        <v>1077</v>
      </c>
      <c r="BC33" s="264" t="s">
        <v>1078</v>
      </c>
      <c r="BD33" s="24"/>
      <c r="BE33" s="23" t="s">
        <v>74</v>
      </c>
      <c r="BF33" s="23"/>
      <c r="BJ33" s="51" t="s">
        <v>77</v>
      </c>
      <c r="BK33" s="44">
        <v>2</v>
      </c>
      <c r="BL33" s="60">
        <f>BK33/BK35</f>
        <v>0.2857142857142857</v>
      </c>
      <c r="BM33" s="49"/>
      <c r="BN33" s="48"/>
      <c r="BO33" s="48"/>
      <c r="BP33" s="48"/>
      <c r="BQ33" s="48"/>
      <c r="BR33" s="25"/>
      <c r="BS33" s="25"/>
      <c r="BT33" s="25"/>
      <c r="BU33" s="36" t="s">
        <v>548</v>
      </c>
      <c r="BV33" s="37">
        <v>13</v>
      </c>
      <c r="BW33" s="38">
        <f>BV33/BV34</f>
        <v>0.54166666666666663</v>
      </c>
      <c r="BX33" s="39">
        <v>7</v>
      </c>
      <c r="BY33" s="39">
        <v>1</v>
      </c>
      <c r="BZ33" s="39"/>
      <c r="CA33" s="39">
        <v>5</v>
      </c>
      <c r="CB33" s="40">
        <f>BV33</f>
        <v>13</v>
      </c>
      <c r="CC33" s="25"/>
      <c r="CD33" s="25"/>
      <c r="CE33" s="25"/>
      <c r="CN33"/>
      <c r="CO33" s="25"/>
      <c r="CP33" s="25"/>
      <c r="CY33"/>
    </row>
    <row r="34" spans="1:103" ht="15" customHeight="1" x14ac:dyDescent="0.25">
      <c r="A34" s="442"/>
      <c r="B34" s="10">
        <v>32</v>
      </c>
      <c r="C34" s="5">
        <v>231</v>
      </c>
      <c r="D34" s="359">
        <v>30208810</v>
      </c>
      <c r="E34" s="359" t="s">
        <v>518</v>
      </c>
      <c r="F34" s="359" t="s">
        <v>522</v>
      </c>
      <c r="G34" s="359" t="s">
        <v>524</v>
      </c>
      <c r="H34" s="359" t="s">
        <v>993</v>
      </c>
      <c r="I34" s="360">
        <v>44822.913888888892</v>
      </c>
      <c r="J34" s="359" t="s">
        <v>549</v>
      </c>
      <c r="K34" s="332" t="s">
        <v>39</v>
      </c>
      <c r="L34" s="356">
        <v>44822</v>
      </c>
      <c r="M34" s="357">
        <v>0.64097222222222217</v>
      </c>
      <c r="N34" s="361" t="s">
        <v>549</v>
      </c>
      <c r="O34" s="356">
        <v>44822</v>
      </c>
      <c r="P34" s="357">
        <v>0.91388888888888886</v>
      </c>
      <c r="Q34" s="356">
        <v>44823</v>
      </c>
      <c r="R34" s="3">
        <v>0.59375</v>
      </c>
      <c r="S34" s="361" t="s">
        <v>549</v>
      </c>
      <c r="T34" s="356">
        <v>44823</v>
      </c>
      <c r="U34" s="3">
        <v>0.59444444444444444</v>
      </c>
      <c r="V34" s="361" t="s">
        <v>549</v>
      </c>
      <c r="W34" s="300">
        <f t="shared" si="6"/>
        <v>0.68055555555474712</v>
      </c>
      <c r="X34" s="13"/>
      <c r="Y34" s="3"/>
      <c r="Z34" s="11"/>
      <c r="AA34" s="15">
        <f t="shared" si="0"/>
        <v>-44823.594444444447</v>
      </c>
      <c r="AB34" s="13"/>
      <c r="AC34" s="3"/>
      <c r="AD34" s="11"/>
      <c r="AE34" s="15">
        <f t="shared" si="1"/>
        <v>0</v>
      </c>
      <c r="AF34" s="219"/>
      <c r="AG34" s="215"/>
      <c r="AH34" s="218"/>
      <c r="AI34" s="11"/>
      <c r="AJ34" s="15">
        <f t="shared" si="2"/>
        <v>-44823.594444444447</v>
      </c>
      <c r="AK34" s="358"/>
      <c r="AL34" s="358"/>
      <c r="AM34" s="358"/>
      <c r="AN34" s="15">
        <f t="shared" si="3"/>
        <v>-44823.594444444447</v>
      </c>
      <c r="AO34" s="356">
        <v>44824</v>
      </c>
      <c r="AP34" s="357">
        <v>0.53194444444444444</v>
      </c>
      <c r="AQ34" s="18">
        <f t="shared" si="4"/>
        <v>0.9375</v>
      </c>
      <c r="AR34" s="356">
        <v>44824</v>
      </c>
      <c r="AS34" s="357">
        <v>0.53194444444444444</v>
      </c>
      <c r="AT34" s="361" t="s">
        <v>549</v>
      </c>
      <c r="AU34" s="19">
        <f t="shared" si="5"/>
        <v>0.9375</v>
      </c>
      <c r="AV34" s="20"/>
      <c r="AW34" s="20"/>
      <c r="AX34" s="20" t="s">
        <v>132</v>
      </c>
      <c r="AY34" s="20" t="s">
        <v>134</v>
      </c>
      <c r="AZ34" s="20" t="s">
        <v>152</v>
      </c>
      <c r="BA34" s="369" t="s">
        <v>188</v>
      </c>
      <c r="BB34" s="270" t="s">
        <v>1083</v>
      </c>
      <c r="BC34" s="264" t="s">
        <v>1084</v>
      </c>
      <c r="BD34" s="24"/>
      <c r="BE34" s="23" t="s">
        <v>74</v>
      </c>
      <c r="BF34" s="23"/>
      <c r="BJ34" s="51" t="s">
        <v>78</v>
      </c>
      <c r="BK34" s="44">
        <v>5</v>
      </c>
      <c r="BL34" s="60">
        <f>BK34/BK35</f>
        <v>0.7142857142857143</v>
      </c>
      <c r="BM34" s="49"/>
      <c r="BN34" s="48"/>
      <c r="BO34" s="48"/>
      <c r="BP34" s="48"/>
      <c r="BQ34" s="48"/>
      <c r="BR34" s="25"/>
      <c r="BS34" s="25"/>
      <c r="BT34" s="25"/>
      <c r="BU34" s="41" t="s">
        <v>67</v>
      </c>
      <c r="BV34" s="42">
        <f>SUBTOTAL(9,BV32:BV33)</f>
        <v>24</v>
      </c>
      <c r="BW34" s="43">
        <f>SUBTOTAL(9,BW32:BW33)</f>
        <v>1</v>
      </c>
      <c r="BX34" s="124">
        <f>SUM(BX32:BX33)</f>
        <v>14</v>
      </c>
      <c r="BY34" s="124">
        <f>SUM(BY32:BY33)</f>
        <v>3</v>
      </c>
      <c r="BZ34" s="124">
        <f>SUM(BZ32:BZ33)</f>
        <v>0</v>
      </c>
      <c r="CA34" s="124">
        <f>SUM(CA32:CA33)</f>
        <v>7</v>
      </c>
      <c r="CB34" s="42">
        <f>SUBTOTAL(9,CB32:CB33)</f>
        <v>24</v>
      </c>
      <c r="CC34" s="25"/>
      <c r="CD34" s="25"/>
      <c r="CE34" s="25"/>
      <c r="CN34"/>
      <c r="CO34" s="25"/>
      <c r="CP34" s="25"/>
      <c r="CY34"/>
    </row>
    <row r="35" spans="1:103" ht="15" customHeight="1" x14ac:dyDescent="0.25">
      <c r="A35" s="442"/>
      <c r="B35" s="26">
        <v>33</v>
      </c>
      <c r="C35" s="9">
        <v>110</v>
      </c>
      <c r="D35" s="359">
        <v>30134376</v>
      </c>
      <c r="E35" s="359" t="s">
        <v>519</v>
      </c>
      <c r="F35" s="359" t="s">
        <v>523</v>
      </c>
      <c r="G35" s="359" t="s">
        <v>524</v>
      </c>
      <c r="H35" s="359" t="s">
        <v>538</v>
      </c>
      <c r="I35" s="360">
        <v>44823.728472222225</v>
      </c>
      <c r="J35" s="359" t="s">
        <v>548</v>
      </c>
      <c r="K35" s="332" t="s">
        <v>126</v>
      </c>
      <c r="L35" s="356">
        <v>44817</v>
      </c>
      <c r="M35" s="357">
        <v>0.70347222222222217</v>
      </c>
      <c r="N35" s="361" t="s">
        <v>548</v>
      </c>
      <c r="O35" s="356">
        <v>44817</v>
      </c>
      <c r="P35" s="357">
        <v>0.7284722222222223</v>
      </c>
      <c r="Q35" s="356"/>
      <c r="R35" s="3"/>
      <c r="S35" s="11"/>
      <c r="T35" s="356">
        <v>44817</v>
      </c>
      <c r="U35" s="3">
        <v>0.84444444444444444</v>
      </c>
      <c r="V35" s="361" t="s">
        <v>548</v>
      </c>
      <c r="W35" s="300">
        <f t="shared" si="6"/>
        <v>0.11597222222189885</v>
      </c>
      <c r="X35" s="13">
        <v>44818</v>
      </c>
      <c r="Y35" s="3">
        <v>0.76180555555555562</v>
      </c>
      <c r="Z35" s="11" t="s">
        <v>548</v>
      </c>
      <c r="AA35" s="15">
        <f t="shared" ref="AA35:AA66" si="8">(Y35+X35)-(U35+T35)</f>
        <v>0.91736111111094942</v>
      </c>
      <c r="AB35" s="13">
        <v>44821</v>
      </c>
      <c r="AC35" s="3">
        <v>0.64444444444444449</v>
      </c>
      <c r="AD35" s="11" t="s">
        <v>548</v>
      </c>
      <c r="AE35" s="15">
        <f t="shared" ref="AE35:AE66" si="9">(AC35+AB35)-(Y35+X35)</f>
        <v>2.882638888884685</v>
      </c>
      <c r="AF35" s="219"/>
      <c r="AG35" s="215"/>
      <c r="AH35" s="218"/>
      <c r="AI35" s="11"/>
      <c r="AJ35" s="15">
        <f t="shared" ref="AJ35:AJ66" si="10">(AG35+AF35)-(U35+T35)</f>
        <v>-44817.844444444447</v>
      </c>
      <c r="AK35" s="358"/>
      <c r="AL35" s="358"/>
      <c r="AM35" s="358"/>
      <c r="AN35" s="15">
        <f t="shared" ref="AN35:AN66" si="11">(AL35+AK35)-(U35+T35)</f>
        <v>-44817.844444444447</v>
      </c>
      <c r="AO35" s="356">
        <v>44822</v>
      </c>
      <c r="AP35" s="357">
        <v>0.87152777777777779</v>
      </c>
      <c r="AQ35" s="18">
        <f t="shared" ref="AQ35:AQ66" si="12">(AP35+AO35)-(U35+T35)</f>
        <v>5.0270833333343035</v>
      </c>
      <c r="AR35" s="356">
        <v>44822</v>
      </c>
      <c r="AS35" s="357">
        <v>0.87152777777777779</v>
      </c>
      <c r="AT35" s="361" t="s">
        <v>548</v>
      </c>
      <c r="AU35" s="19">
        <f t="shared" ref="AU35:AU66" si="13">(AS35+AR35)-(U35+T35)</f>
        <v>5.0270833333343035</v>
      </c>
      <c r="AV35" s="20"/>
      <c r="AW35" s="20"/>
      <c r="AX35" s="20" t="s">
        <v>132</v>
      </c>
      <c r="AY35" s="20" t="s">
        <v>134</v>
      </c>
      <c r="AZ35" s="20" t="s">
        <v>152</v>
      </c>
      <c r="BA35" s="369" t="s">
        <v>188</v>
      </c>
      <c r="BB35" s="269" t="s">
        <v>1073</v>
      </c>
      <c r="BC35" s="263" t="s">
        <v>1074</v>
      </c>
      <c r="BD35" s="24"/>
      <c r="BE35" s="23" t="s">
        <v>74</v>
      </c>
      <c r="BF35" s="23"/>
      <c r="BJ35" s="57" t="s">
        <v>67</v>
      </c>
      <c r="BK35" s="58">
        <f>BK33+BK34+BJ102</f>
        <v>7</v>
      </c>
      <c r="BL35" s="59">
        <f>BL33+BL34+BK102</f>
        <v>1</v>
      </c>
      <c r="BM35" s="49"/>
      <c r="BN35" s="48"/>
      <c r="BO35" s="48"/>
      <c r="BP35" s="48"/>
      <c r="BQ35" s="48"/>
      <c r="BR35" s="25"/>
      <c r="BS35" s="25"/>
      <c r="BT35" s="25"/>
      <c r="CC35" s="25"/>
      <c r="CD35" s="25"/>
      <c r="CE35" s="25"/>
      <c r="CN35"/>
      <c r="CO35" s="25"/>
      <c r="CP35" s="25"/>
      <c r="CQ35" s="45" t="s">
        <v>79</v>
      </c>
      <c r="CR35" s="35">
        <v>18</v>
      </c>
      <c r="CS35" s="46">
        <f>CR35/75</f>
        <v>0.24</v>
      </c>
      <c r="CT35" s="47"/>
      <c r="CU35" s="48"/>
      <c r="CV35" s="48"/>
      <c r="CW35" s="48"/>
      <c r="CX35" s="48"/>
      <c r="CY35"/>
    </row>
    <row r="36" spans="1:103" ht="15.75" customHeight="1" x14ac:dyDescent="0.25">
      <c r="A36" s="442"/>
      <c r="B36" s="10">
        <v>34</v>
      </c>
      <c r="C36" s="9">
        <v>101</v>
      </c>
      <c r="D36" s="359">
        <v>30221334</v>
      </c>
      <c r="E36" s="359" t="s">
        <v>517</v>
      </c>
      <c r="F36" s="359" t="s">
        <v>521</v>
      </c>
      <c r="G36" s="359" t="s">
        <v>524</v>
      </c>
      <c r="H36" s="359" t="s">
        <v>59</v>
      </c>
      <c r="I36" s="360">
        <v>44823.781944444447</v>
      </c>
      <c r="J36" s="359" t="s">
        <v>548</v>
      </c>
      <c r="K36" s="332" t="s">
        <v>126</v>
      </c>
      <c r="L36" s="356">
        <v>44815</v>
      </c>
      <c r="M36" s="357">
        <v>0.80902777777777779</v>
      </c>
      <c r="N36" s="361" t="s">
        <v>548</v>
      </c>
      <c r="O36" s="356">
        <v>44823</v>
      </c>
      <c r="P36" s="357">
        <v>0.78194444444444444</v>
      </c>
      <c r="Q36" s="356">
        <v>44817</v>
      </c>
      <c r="R36" s="3">
        <v>0.8354166666666667</v>
      </c>
      <c r="S36" s="361" t="s">
        <v>548</v>
      </c>
      <c r="T36" s="356">
        <v>44817</v>
      </c>
      <c r="U36" s="3">
        <v>0.8354166666666667</v>
      </c>
      <c r="V36" s="361" t="s">
        <v>548</v>
      </c>
      <c r="W36" s="300">
        <f t="shared" si="6"/>
        <v>-5.9465277777781012</v>
      </c>
      <c r="X36" s="13">
        <v>44818</v>
      </c>
      <c r="Y36" s="3">
        <v>0.75138888888888899</v>
      </c>
      <c r="Z36" s="11" t="s">
        <v>548</v>
      </c>
      <c r="AA36" s="15">
        <f t="shared" si="8"/>
        <v>0.91597222221753327</v>
      </c>
      <c r="AB36" s="13">
        <v>44819</v>
      </c>
      <c r="AC36" s="3">
        <v>0.75486111111111109</v>
      </c>
      <c r="AD36" s="11" t="s">
        <v>548</v>
      </c>
      <c r="AE36" s="15">
        <f t="shared" si="9"/>
        <v>1.0034722222262644</v>
      </c>
      <c r="AF36" s="219"/>
      <c r="AG36" s="215"/>
      <c r="AH36" s="218"/>
      <c r="AI36" s="11"/>
      <c r="AJ36" s="15">
        <f t="shared" si="10"/>
        <v>-44817.835416666669</v>
      </c>
      <c r="AK36" s="358"/>
      <c r="AL36" s="358"/>
      <c r="AM36" s="358"/>
      <c r="AN36" s="15">
        <f t="shared" si="11"/>
        <v>-44817.835416666669</v>
      </c>
      <c r="AO36" s="356">
        <v>44822</v>
      </c>
      <c r="AP36" s="357">
        <v>0.86597222222222225</v>
      </c>
      <c r="AQ36" s="18">
        <f t="shared" si="12"/>
        <v>5.0305555555532919</v>
      </c>
      <c r="AR36" s="356">
        <v>44822</v>
      </c>
      <c r="AS36" s="357">
        <v>0.86597222222222225</v>
      </c>
      <c r="AT36" s="361" t="s">
        <v>548</v>
      </c>
      <c r="AU36" s="19">
        <f t="shared" si="13"/>
        <v>5.0305555555532919</v>
      </c>
      <c r="AV36" s="20"/>
      <c r="AW36" s="20" t="s">
        <v>1228</v>
      </c>
      <c r="AX36" s="20" t="s">
        <v>140</v>
      </c>
      <c r="AY36" s="20" t="s">
        <v>168</v>
      </c>
      <c r="AZ36" s="20" t="s">
        <v>1011</v>
      </c>
      <c r="BA36" s="369" t="s">
        <v>498</v>
      </c>
      <c r="BB36" s="286" t="s">
        <v>1060</v>
      </c>
      <c r="BC36" s="263" t="s">
        <v>1059</v>
      </c>
      <c r="BD36" s="24"/>
      <c r="BE36" s="23" t="s">
        <v>74</v>
      </c>
      <c r="BF36" s="23"/>
      <c r="BN36" s="48"/>
      <c r="BO36" s="48"/>
      <c r="BP36" s="48"/>
      <c r="BQ36" s="48"/>
      <c r="BR36" s="25"/>
      <c r="BS36" s="25"/>
      <c r="BT36" s="25"/>
      <c r="BU36" s="45" t="s">
        <v>72</v>
      </c>
      <c r="BV36" s="35">
        <f>BV34</f>
        <v>24</v>
      </c>
      <c r="BW36" s="46">
        <f>BV36/75</f>
        <v>0.32</v>
      </c>
      <c r="BX36" s="47"/>
      <c r="BY36" s="48"/>
      <c r="BZ36" s="48"/>
      <c r="CA36" s="48"/>
      <c r="CB36" s="48"/>
      <c r="CC36" s="25"/>
      <c r="CD36" s="25"/>
      <c r="CE36" s="25"/>
      <c r="CF36" s="28" t="s">
        <v>64</v>
      </c>
      <c r="CG36" s="29" t="s">
        <v>65</v>
      </c>
      <c r="CH36" s="30" t="s">
        <v>66</v>
      </c>
      <c r="CI36" s="31" t="s">
        <v>39</v>
      </c>
      <c r="CJ36" s="32" t="s">
        <v>41</v>
      </c>
      <c r="CK36" s="33" t="s">
        <v>63</v>
      </c>
      <c r="CL36" s="34" t="s">
        <v>52</v>
      </c>
      <c r="CM36" s="35" t="s">
        <v>67</v>
      </c>
      <c r="CN36"/>
      <c r="CO36" s="25"/>
      <c r="CP36" s="25"/>
      <c r="CQ36" s="49"/>
      <c r="CR36" s="49"/>
      <c r="CS36" s="49"/>
      <c r="CT36" s="49"/>
      <c r="CU36" s="48"/>
      <c r="CV36" s="48"/>
      <c r="CW36" s="48"/>
      <c r="CX36" s="48"/>
      <c r="CY36"/>
    </row>
    <row r="37" spans="1:103" ht="15" customHeight="1" x14ac:dyDescent="0.25">
      <c r="A37" s="442"/>
      <c r="B37" s="26">
        <v>35</v>
      </c>
      <c r="C37" s="9">
        <v>219</v>
      </c>
      <c r="D37" s="359">
        <v>30222239</v>
      </c>
      <c r="E37" s="359" t="s">
        <v>517</v>
      </c>
      <c r="F37" s="359" t="s">
        <v>521</v>
      </c>
      <c r="G37" s="359" t="s">
        <v>524</v>
      </c>
      <c r="H37" s="359" t="s">
        <v>540</v>
      </c>
      <c r="I37" s="360">
        <v>44823.782638888886</v>
      </c>
      <c r="J37" s="359" t="s">
        <v>548</v>
      </c>
      <c r="K37" s="332" t="s">
        <v>126</v>
      </c>
      <c r="L37" s="356">
        <v>44818</v>
      </c>
      <c r="M37" s="357">
        <v>0.87083333333333324</v>
      </c>
      <c r="N37" s="361" t="s">
        <v>548</v>
      </c>
      <c r="O37" s="356">
        <v>44823</v>
      </c>
      <c r="P37" s="357">
        <v>0.78263888888888899</v>
      </c>
      <c r="Q37" s="356">
        <v>44819</v>
      </c>
      <c r="R37" s="3">
        <v>0.78888888888888886</v>
      </c>
      <c r="S37" s="361" t="s">
        <v>548</v>
      </c>
      <c r="T37" s="356">
        <v>44819</v>
      </c>
      <c r="U37" s="3">
        <v>0.82500000000000007</v>
      </c>
      <c r="V37" s="361" t="s">
        <v>548</v>
      </c>
      <c r="W37" s="300">
        <f t="shared" si="6"/>
        <v>-3.9576388888890506</v>
      </c>
      <c r="X37" s="13"/>
      <c r="Y37" s="3"/>
      <c r="Z37" s="218"/>
      <c r="AA37" s="15">
        <f t="shared" si="8"/>
        <v>-44819.824999999997</v>
      </c>
      <c r="AB37" s="13"/>
      <c r="AC37" s="3"/>
      <c r="AD37" s="218"/>
      <c r="AE37" s="15">
        <f t="shared" si="9"/>
        <v>0</v>
      </c>
      <c r="AF37" s="219"/>
      <c r="AG37" s="215"/>
      <c r="AH37" s="218"/>
      <c r="AI37" s="11"/>
      <c r="AJ37" s="15">
        <f t="shared" si="10"/>
        <v>-44819.824999999997</v>
      </c>
      <c r="AK37" s="358"/>
      <c r="AL37" s="358"/>
      <c r="AM37" s="358"/>
      <c r="AN37" s="15">
        <f t="shared" si="11"/>
        <v>-44819.824999999997</v>
      </c>
      <c r="AO37" s="356">
        <v>44823</v>
      </c>
      <c r="AP37" s="357">
        <v>0.7416666666666667</v>
      </c>
      <c r="AQ37" s="18">
        <f t="shared" si="12"/>
        <v>3.9166666666715173</v>
      </c>
      <c r="AR37" s="356">
        <v>44823</v>
      </c>
      <c r="AS37" s="357">
        <v>0.7416666666666667</v>
      </c>
      <c r="AT37" s="361" t="s">
        <v>548</v>
      </c>
      <c r="AU37" s="19">
        <f t="shared" si="13"/>
        <v>3.9166666666715173</v>
      </c>
      <c r="AV37" s="20"/>
      <c r="AW37" s="20" t="s">
        <v>1230</v>
      </c>
      <c r="AX37" s="20" t="s">
        <v>148</v>
      </c>
      <c r="AY37" s="20" t="s">
        <v>156</v>
      </c>
      <c r="AZ37" s="20" t="s">
        <v>210</v>
      </c>
      <c r="BA37" s="369" t="s">
        <v>440</v>
      </c>
      <c r="BB37" s="270" t="s">
        <v>1079</v>
      </c>
      <c r="BC37" s="264" t="s">
        <v>1080</v>
      </c>
      <c r="BD37" s="24"/>
      <c r="BE37" s="23" t="s">
        <v>74</v>
      </c>
      <c r="BF37" s="23"/>
      <c r="BJ37" s="25"/>
      <c r="BK37" s="25"/>
      <c r="BL37" s="25"/>
      <c r="BM37" s="25"/>
      <c r="BN37" s="25"/>
      <c r="BO37" s="25"/>
      <c r="BP37" s="25"/>
      <c r="BQ37" s="25"/>
      <c r="BR37" s="25"/>
      <c r="BS37" s="25"/>
      <c r="BT37" s="25"/>
      <c r="BU37" s="49"/>
      <c r="BV37" s="49"/>
      <c r="BW37" s="49"/>
      <c r="BX37" s="49"/>
      <c r="BY37" s="48"/>
      <c r="BZ37" s="48"/>
      <c r="CA37" s="48"/>
      <c r="CB37" s="48"/>
      <c r="CC37" s="25"/>
      <c r="CD37" s="25"/>
      <c r="CE37" s="25"/>
      <c r="CF37" s="36" t="s">
        <v>567</v>
      </c>
      <c r="CG37" s="37">
        <v>10</v>
      </c>
      <c r="CH37" s="38">
        <f>CG37/CG39</f>
        <v>0.38461538461538464</v>
      </c>
      <c r="CI37" s="39">
        <v>0</v>
      </c>
      <c r="CJ37" s="39">
        <v>1</v>
      </c>
      <c r="CK37" s="39">
        <v>0</v>
      </c>
      <c r="CL37" s="39">
        <v>9</v>
      </c>
      <c r="CM37" s="40">
        <f>CG37</f>
        <v>10</v>
      </c>
      <c r="CN37"/>
      <c r="CO37" s="25"/>
      <c r="CP37" s="25"/>
      <c r="CQ37" s="50" t="s">
        <v>39</v>
      </c>
      <c r="CR37" s="32" t="s">
        <v>41</v>
      </c>
      <c r="CS37" s="33" t="s">
        <v>63</v>
      </c>
      <c r="CT37" s="34" t="s">
        <v>52</v>
      </c>
      <c r="CU37" s="48"/>
      <c r="CV37" s="48"/>
      <c r="CW37" s="48"/>
      <c r="CX37" s="48"/>
      <c r="CY37"/>
    </row>
    <row r="38" spans="1:103" ht="15" customHeight="1" x14ac:dyDescent="0.25">
      <c r="A38" s="442"/>
      <c r="B38" s="10">
        <v>36</v>
      </c>
      <c r="C38" s="9">
        <v>235</v>
      </c>
      <c r="D38" s="359">
        <v>30221582</v>
      </c>
      <c r="E38" s="359" t="s">
        <v>518</v>
      </c>
      <c r="F38" s="359" t="s">
        <v>521</v>
      </c>
      <c r="G38" s="359" t="s">
        <v>524</v>
      </c>
      <c r="H38" s="359" t="s">
        <v>995</v>
      </c>
      <c r="I38" s="360">
        <v>44823.80972222222</v>
      </c>
      <c r="J38" s="359" t="s">
        <v>548</v>
      </c>
      <c r="K38" s="332" t="s">
        <v>126</v>
      </c>
      <c r="L38" s="356">
        <v>44822</v>
      </c>
      <c r="M38" s="357">
        <v>0.87638888888888899</v>
      </c>
      <c r="N38" s="361" t="s">
        <v>548</v>
      </c>
      <c r="O38" s="356">
        <v>44823</v>
      </c>
      <c r="P38" s="357">
        <v>0.80972222222222223</v>
      </c>
      <c r="Q38" s="356">
        <v>44823</v>
      </c>
      <c r="R38" s="3">
        <v>0.8041666666666667</v>
      </c>
      <c r="S38" s="361" t="s">
        <v>548</v>
      </c>
      <c r="T38" s="356">
        <v>44823</v>
      </c>
      <c r="U38" s="3">
        <v>0.81041666666666667</v>
      </c>
      <c r="V38" s="361" t="s">
        <v>548</v>
      </c>
      <c r="W38" s="300">
        <f t="shared" si="6"/>
        <v>6.944444467080757E-4</v>
      </c>
      <c r="X38" s="13">
        <v>44824</v>
      </c>
      <c r="Y38" s="3">
        <v>0.76180555555555562</v>
      </c>
      <c r="Z38" s="11" t="s">
        <v>548</v>
      </c>
      <c r="AA38" s="15">
        <f t="shared" si="8"/>
        <v>0.95138888889050577</v>
      </c>
      <c r="AB38" s="13">
        <v>44828</v>
      </c>
      <c r="AC38" s="3">
        <v>0.4513888888888889</v>
      </c>
      <c r="AD38" s="11" t="s">
        <v>548</v>
      </c>
      <c r="AE38" s="15">
        <f t="shared" si="9"/>
        <v>3.6895833333328483</v>
      </c>
      <c r="AF38" s="219">
        <v>44829</v>
      </c>
      <c r="AG38" s="215">
        <v>0.82708333333333339</v>
      </c>
      <c r="AH38" s="11" t="s">
        <v>548</v>
      </c>
      <c r="AI38" s="11" t="s">
        <v>570</v>
      </c>
      <c r="AJ38" s="15">
        <f t="shared" si="10"/>
        <v>6.0166666666627862</v>
      </c>
      <c r="AK38" s="358"/>
      <c r="AL38" s="358"/>
      <c r="AM38" s="358"/>
      <c r="AN38" s="15">
        <f t="shared" si="11"/>
        <v>-44823.810416666667</v>
      </c>
      <c r="AO38" s="356">
        <v>44836</v>
      </c>
      <c r="AP38" s="357">
        <v>0.48333333333333334</v>
      </c>
      <c r="AQ38" s="18">
        <f t="shared" si="12"/>
        <v>12.672916666662786</v>
      </c>
      <c r="AR38" s="356">
        <v>44836</v>
      </c>
      <c r="AS38" s="357">
        <v>0.48333333333333334</v>
      </c>
      <c r="AT38" s="361" t="s">
        <v>548</v>
      </c>
      <c r="AU38" s="19">
        <f t="shared" si="13"/>
        <v>12.672916666662786</v>
      </c>
      <c r="AV38" s="20"/>
      <c r="AW38" s="20"/>
      <c r="AX38" s="20" t="s">
        <v>132</v>
      </c>
      <c r="AY38" s="20" t="s">
        <v>134</v>
      </c>
      <c r="AZ38" s="20" t="s">
        <v>144</v>
      </c>
      <c r="BA38" s="369" t="s">
        <v>180</v>
      </c>
      <c r="BB38" s="270" t="s">
        <v>1087</v>
      </c>
      <c r="BC38" s="264" t="s">
        <v>1088</v>
      </c>
      <c r="BD38" s="24"/>
      <c r="BE38" s="23" t="s">
        <v>74</v>
      </c>
      <c r="BF38" s="23"/>
      <c r="BJ38" s="25"/>
      <c r="BK38" s="25"/>
      <c r="BL38" s="25"/>
      <c r="BM38" s="25"/>
      <c r="BN38" s="25"/>
      <c r="BO38" s="25"/>
      <c r="BP38" s="25"/>
      <c r="BQ38" s="25"/>
      <c r="BR38" s="25"/>
      <c r="BS38" s="25"/>
      <c r="BT38" s="25"/>
      <c r="BU38" s="50" t="s">
        <v>39</v>
      </c>
      <c r="BV38" s="32" t="s">
        <v>41</v>
      </c>
      <c r="BW38" s="33" t="s">
        <v>63</v>
      </c>
      <c r="BX38" s="34" t="s">
        <v>52</v>
      </c>
      <c r="BY38" s="48"/>
      <c r="BZ38" s="48"/>
      <c r="CA38" s="48"/>
      <c r="CB38" s="48"/>
      <c r="CC38" s="25"/>
      <c r="CD38" s="25"/>
      <c r="CE38" s="25"/>
      <c r="CF38" s="36" t="s">
        <v>548</v>
      </c>
      <c r="CG38" s="37">
        <v>16</v>
      </c>
      <c r="CH38" s="38">
        <f>CG38/CG39</f>
        <v>0.61538461538461542</v>
      </c>
      <c r="CI38" s="39">
        <v>0</v>
      </c>
      <c r="CJ38" s="39">
        <v>0</v>
      </c>
      <c r="CK38" s="39">
        <v>0</v>
      </c>
      <c r="CL38" s="39">
        <v>16</v>
      </c>
      <c r="CM38" s="40">
        <f>CG38</f>
        <v>16</v>
      </c>
      <c r="CN38"/>
      <c r="CO38" s="25"/>
      <c r="CP38" s="25"/>
      <c r="CQ38" s="51">
        <f>CT32</f>
        <v>1</v>
      </c>
      <c r="CR38" s="44">
        <f>CU32</f>
        <v>3</v>
      </c>
      <c r="CS38" s="44">
        <f>CV32</f>
        <v>2</v>
      </c>
      <c r="CT38" s="44">
        <f>CW32</f>
        <v>12</v>
      </c>
      <c r="CU38" s="48"/>
      <c r="CV38" s="48"/>
      <c r="CW38" s="48"/>
      <c r="CX38" s="48"/>
      <c r="CY38"/>
    </row>
    <row r="39" spans="1:103" ht="15" customHeight="1" x14ac:dyDescent="0.25">
      <c r="A39" s="442"/>
      <c r="B39" s="10">
        <v>37</v>
      </c>
      <c r="C39" s="9">
        <v>242</v>
      </c>
      <c r="D39" s="359">
        <v>1577775</v>
      </c>
      <c r="E39" s="359" t="s">
        <v>517</v>
      </c>
      <c r="F39" s="359" t="s">
        <v>521</v>
      </c>
      <c r="G39" s="359" t="s">
        <v>526</v>
      </c>
      <c r="H39" s="359" t="s">
        <v>54</v>
      </c>
      <c r="I39" s="360">
        <v>44824.661805555559</v>
      </c>
      <c r="J39" s="359" t="s">
        <v>548</v>
      </c>
      <c r="K39" s="332" t="s">
        <v>126</v>
      </c>
      <c r="L39" s="356">
        <v>44824</v>
      </c>
      <c r="M39" s="357">
        <v>0.65555555555555556</v>
      </c>
      <c r="N39" s="361" t="s">
        <v>548</v>
      </c>
      <c r="O39" s="356">
        <v>44824</v>
      </c>
      <c r="P39" s="357">
        <v>0.66180555555555554</v>
      </c>
      <c r="Q39" s="356">
        <v>44824</v>
      </c>
      <c r="R39" s="3">
        <v>0.86111111111111116</v>
      </c>
      <c r="S39" s="361" t="s">
        <v>548</v>
      </c>
      <c r="T39" s="356">
        <v>44824</v>
      </c>
      <c r="U39" s="3">
        <v>0.8618055555555556</v>
      </c>
      <c r="V39" s="361" t="s">
        <v>548</v>
      </c>
      <c r="W39" s="300">
        <f t="shared" si="6"/>
        <v>0.19999999999708962</v>
      </c>
      <c r="X39" s="13">
        <v>44828</v>
      </c>
      <c r="Y39" s="3">
        <v>0.44444444444444442</v>
      </c>
      <c r="Z39" s="361" t="s">
        <v>548</v>
      </c>
      <c r="AA39" s="15">
        <f t="shared" si="8"/>
        <v>3.5826388888890506</v>
      </c>
      <c r="AB39" s="13">
        <v>44829</v>
      </c>
      <c r="AC39" s="3">
        <v>0.82916666666666661</v>
      </c>
      <c r="AD39" s="361" t="s">
        <v>548</v>
      </c>
      <c r="AE39" s="15">
        <f t="shared" si="9"/>
        <v>1.3847222222248092</v>
      </c>
      <c r="AF39" s="219"/>
      <c r="AG39" s="215"/>
      <c r="AH39" s="218"/>
      <c r="AI39" s="11"/>
      <c r="AJ39" s="15">
        <f t="shared" si="10"/>
        <v>-44824.861805555556</v>
      </c>
      <c r="AK39" s="358"/>
      <c r="AL39" s="358"/>
      <c r="AM39" s="358"/>
      <c r="AN39" s="15">
        <f t="shared" si="11"/>
        <v>-44824.861805555556</v>
      </c>
      <c r="AO39" s="356">
        <v>44837</v>
      </c>
      <c r="AP39" s="357">
        <v>0.39999999999999997</v>
      </c>
      <c r="AQ39" s="18">
        <f t="shared" si="12"/>
        <v>12.538194444445253</v>
      </c>
      <c r="AR39" s="356">
        <v>44837</v>
      </c>
      <c r="AS39" s="357">
        <v>0.39999999999999997</v>
      </c>
      <c r="AT39" s="361" t="s">
        <v>548</v>
      </c>
      <c r="AU39" s="19">
        <f t="shared" si="13"/>
        <v>12.538194444445253</v>
      </c>
      <c r="AV39" s="20"/>
      <c r="AW39" s="20"/>
      <c r="AX39" s="20" t="s">
        <v>140</v>
      </c>
      <c r="AY39" s="20" t="s">
        <v>168</v>
      </c>
      <c r="AZ39" s="20" t="s">
        <v>1011</v>
      </c>
      <c r="BA39" s="369" t="s">
        <v>498</v>
      </c>
      <c r="BB39" s="368" t="s">
        <v>1100</v>
      </c>
      <c r="BC39" s="281" t="s">
        <v>1101</v>
      </c>
      <c r="BD39" s="24"/>
      <c r="BE39" s="23" t="s">
        <v>74</v>
      </c>
      <c r="BF39" s="23"/>
      <c r="BJ39" s="25"/>
      <c r="BK39" s="25"/>
      <c r="BL39" s="25"/>
      <c r="BM39" s="25"/>
      <c r="BN39" s="25"/>
      <c r="BO39" s="25"/>
      <c r="BP39" s="25"/>
      <c r="BQ39" s="25"/>
      <c r="BR39" s="25"/>
      <c r="BS39" s="25"/>
      <c r="BT39" s="25"/>
      <c r="BU39" s="51">
        <f>BX34</f>
        <v>14</v>
      </c>
      <c r="BV39" s="44">
        <f>BY34</f>
        <v>3</v>
      </c>
      <c r="BW39" s="44">
        <f>BZ34</f>
        <v>0</v>
      </c>
      <c r="BX39" s="44">
        <f>CA34</f>
        <v>7</v>
      </c>
      <c r="BY39" s="48"/>
      <c r="BZ39" s="48"/>
      <c r="CA39" s="48"/>
      <c r="CB39" s="48"/>
      <c r="CC39" s="25"/>
      <c r="CD39" s="25"/>
      <c r="CE39" s="25"/>
      <c r="CF39" s="41" t="s">
        <v>67</v>
      </c>
      <c r="CG39" s="42">
        <f>SUBTOTAL(9,CG37:CG38)</f>
        <v>26</v>
      </c>
      <c r="CH39" s="43">
        <f>CH37+CH38</f>
        <v>1</v>
      </c>
      <c r="CI39" s="126">
        <f>SUBTOTAL(9,CI37:CI38)</f>
        <v>0</v>
      </c>
      <c r="CJ39" s="126">
        <f>SUBTOTAL(9,CJ37:CJ38)</f>
        <v>1</v>
      </c>
      <c r="CK39" s="126">
        <f>SUBTOTAL(9,CK37:CK38)</f>
        <v>0</v>
      </c>
      <c r="CL39" s="126">
        <f>SUBTOTAL(9,CL37:CL38)</f>
        <v>25</v>
      </c>
      <c r="CM39" s="42">
        <f>SUM(CI39:CL39)</f>
        <v>26</v>
      </c>
      <c r="CN39"/>
      <c r="CO39" s="25"/>
      <c r="CP39" s="25"/>
      <c r="CQ39" s="52">
        <f>CQ38/CR35</f>
        <v>5.5555555555555552E-2</v>
      </c>
      <c r="CR39" s="52">
        <f>CR38/CR35</f>
        <v>0.16666666666666666</v>
      </c>
      <c r="CS39" s="52">
        <f>CS38/CR35</f>
        <v>0.1111111111111111</v>
      </c>
      <c r="CT39" s="52">
        <f>CT38/CR35</f>
        <v>0.66666666666666663</v>
      </c>
      <c r="CU39" s="48"/>
      <c r="CV39" s="48"/>
      <c r="CW39" s="48"/>
      <c r="CX39" s="48"/>
      <c r="CY39"/>
    </row>
    <row r="40" spans="1:103" ht="15" customHeight="1" x14ac:dyDescent="0.25">
      <c r="A40" s="442"/>
      <c r="B40" s="10">
        <v>38</v>
      </c>
      <c r="C40" s="9">
        <v>239</v>
      </c>
      <c r="D40" s="359">
        <v>30219053</v>
      </c>
      <c r="E40" s="359" t="s">
        <v>517</v>
      </c>
      <c r="F40" s="359" t="s">
        <v>521</v>
      </c>
      <c r="G40" s="359" t="s">
        <v>526</v>
      </c>
      <c r="H40" s="359" t="s">
        <v>996</v>
      </c>
      <c r="I40" s="360">
        <v>44824.71597222222</v>
      </c>
      <c r="J40" s="359" t="s">
        <v>548</v>
      </c>
      <c r="K40" s="332" t="s">
        <v>126</v>
      </c>
      <c r="L40" s="356">
        <v>44823</v>
      </c>
      <c r="M40" s="357">
        <v>0.90208333333333324</v>
      </c>
      <c r="N40" s="361" t="s">
        <v>548</v>
      </c>
      <c r="O40" s="356">
        <v>44824</v>
      </c>
      <c r="P40" s="357">
        <v>0.71597222222222223</v>
      </c>
      <c r="Q40" s="356">
        <v>44824</v>
      </c>
      <c r="R40" s="3">
        <v>0.70624999999999993</v>
      </c>
      <c r="S40" s="361" t="s">
        <v>548</v>
      </c>
      <c r="T40" s="356">
        <v>44824</v>
      </c>
      <c r="U40" s="3">
        <v>0.71250000000000002</v>
      </c>
      <c r="V40" s="361" t="s">
        <v>548</v>
      </c>
      <c r="W40" s="300">
        <f t="shared" si="6"/>
        <v>-3.4722222189884633E-3</v>
      </c>
      <c r="X40" s="13"/>
      <c r="Y40" s="3"/>
      <c r="Z40" s="11"/>
      <c r="AA40" s="15">
        <f t="shared" si="8"/>
        <v>-44824.712500000001</v>
      </c>
      <c r="AB40" s="13"/>
      <c r="AC40" s="3"/>
      <c r="AD40" s="11"/>
      <c r="AE40" s="15">
        <f t="shared" si="9"/>
        <v>0</v>
      </c>
      <c r="AF40" s="219"/>
      <c r="AG40" s="215"/>
      <c r="AH40" s="218"/>
      <c r="AI40" s="11"/>
      <c r="AJ40" s="15">
        <f t="shared" si="10"/>
        <v>-44824.712500000001</v>
      </c>
      <c r="AK40" s="358"/>
      <c r="AL40" s="358"/>
      <c r="AM40" s="358"/>
      <c r="AN40" s="15">
        <f t="shared" si="11"/>
        <v>-44824.712500000001</v>
      </c>
      <c r="AO40" s="356">
        <v>44832</v>
      </c>
      <c r="AP40" s="357">
        <v>0.60833333333333328</v>
      </c>
      <c r="AQ40" s="18">
        <f t="shared" si="12"/>
        <v>7.8958333333284827</v>
      </c>
      <c r="AR40" s="356">
        <v>44832</v>
      </c>
      <c r="AS40" s="357">
        <v>0.60833333333333328</v>
      </c>
      <c r="AT40" s="361" t="s">
        <v>548</v>
      </c>
      <c r="AU40" s="19">
        <f t="shared" si="13"/>
        <v>7.8958333333284827</v>
      </c>
      <c r="AV40" s="20"/>
      <c r="AW40" s="20"/>
      <c r="AX40" s="20" t="s">
        <v>148</v>
      </c>
      <c r="AY40" s="20" t="s">
        <v>150</v>
      </c>
      <c r="AZ40" s="20" t="s">
        <v>206</v>
      </c>
      <c r="BA40" s="369" t="s">
        <v>424</v>
      </c>
      <c r="BB40" s="270" t="s">
        <v>1093</v>
      </c>
      <c r="BC40" s="264" t="s">
        <v>1094</v>
      </c>
      <c r="BD40" s="24"/>
      <c r="BE40" s="23" t="s">
        <v>74</v>
      </c>
      <c r="BF40" s="23"/>
      <c r="BJ40" s="25"/>
      <c r="BK40" s="25"/>
      <c r="BL40" s="25"/>
      <c r="BM40" s="25"/>
      <c r="BN40" s="25"/>
      <c r="BO40" s="25"/>
      <c r="BP40" s="25"/>
      <c r="BQ40" s="25"/>
      <c r="BR40" s="25"/>
      <c r="BS40" s="25"/>
      <c r="BT40" s="25"/>
      <c r="BU40" s="52">
        <f>BU39/BV36</f>
        <v>0.58333333333333337</v>
      </c>
      <c r="BV40" s="52">
        <f>BV39/BV36</f>
        <v>0.125</v>
      </c>
      <c r="BW40" s="52">
        <f>BW39/BV36</f>
        <v>0</v>
      </c>
      <c r="BX40" s="52">
        <f>BX39/BV36</f>
        <v>0.29166666666666669</v>
      </c>
      <c r="BY40" s="48"/>
      <c r="BZ40" s="48"/>
      <c r="CA40" s="48"/>
      <c r="CB40" s="48"/>
      <c r="CD40" s="25"/>
      <c r="CE40" s="25"/>
      <c r="CN40"/>
      <c r="CO40" s="25"/>
      <c r="CP40" s="25"/>
      <c r="CQ40" s="61"/>
      <c r="CR40" s="61"/>
      <c r="CS40" s="61"/>
      <c r="CT40" s="61"/>
      <c r="CU40" s="48"/>
      <c r="CV40" s="48"/>
      <c r="CW40" s="48"/>
      <c r="CX40" s="48"/>
      <c r="CY40"/>
    </row>
    <row r="41" spans="1:103" ht="17.25" customHeight="1" x14ac:dyDescent="0.25">
      <c r="A41" s="442"/>
      <c r="B41" s="26">
        <v>39</v>
      </c>
      <c r="C41" s="9">
        <v>234</v>
      </c>
      <c r="D41" s="359">
        <v>30049243</v>
      </c>
      <c r="E41" s="359" t="s">
        <v>518</v>
      </c>
      <c r="F41" s="359" t="s">
        <v>522</v>
      </c>
      <c r="G41" s="359" t="s">
        <v>524</v>
      </c>
      <c r="H41" s="359" t="s">
        <v>994</v>
      </c>
      <c r="I41" s="360">
        <v>44824.823611111111</v>
      </c>
      <c r="J41" s="359" t="s">
        <v>548</v>
      </c>
      <c r="K41" s="332" t="s">
        <v>126</v>
      </c>
      <c r="L41" s="356">
        <v>44824</v>
      </c>
      <c r="M41" s="357">
        <v>0.80833333333333324</v>
      </c>
      <c r="N41" s="361" t="s">
        <v>548</v>
      </c>
      <c r="O41" s="356">
        <v>44824</v>
      </c>
      <c r="P41" s="357">
        <v>0.82361111111111107</v>
      </c>
      <c r="Q41" s="356"/>
      <c r="R41" s="3"/>
      <c r="S41" s="11"/>
      <c r="T41" s="356">
        <v>44824</v>
      </c>
      <c r="U41" s="3">
        <v>0.82638888888888884</v>
      </c>
      <c r="V41" s="361" t="s">
        <v>548</v>
      </c>
      <c r="W41" s="300">
        <f t="shared" si="6"/>
        <v>2.7777777795563452E-3</v>
      </c>
      <c r="X41" s="13">
        <v>44825</v>
      </c>
      <c r="Y41" s="3">
        <v>0.84027777777777779</v>
      </c>
      <c r="Z41" s="11" t="s">
        <v>548</v>
      </c>
      <c r="AA41" s="15">
        <f t="shared" si="8"/>
        <v>1.0138888888905058</v>
      </c>
      <c r="AB41" s="13">
        <v>44828</v>
      </c>
      <c r="AC41" s="3">
        <v>0.44236111111111115</v>
      </c>
      <c r="AD41" s="11" t="s">
        <v>548</v>
      </c>
      <c r="AE41" s="15">
        <f t="shared" si="9"/>
        <v>2.6020833333313931</v>
      </c>
      <c r="AF41" s="219">
        <v>44839</v>
      </c>
      <c r="AG41" s="215">
        <v>0.68125000000000002</v>
      </c>
      <c r="AH41" s="11" t="s">
        <v>548</v>
      </c>
      <c r="AI41" s="11" t="s">
        <v>570</v>
      </c>
      <c r="AJ41" s="15">
        <f t="shared" si="10"/>
        <v>14.854861111110949</v>
      </c>
      <c r="AK41" s="358"/>
      <c r="AL41" s="358"/>
      <c r="AM41" s="358"/>
      <c r="AN41" s="15">
        <f t="shared" si="11"/>
        <v>-44824.826388888891</v>
      </c>
      <c r="AO41" s="356">
        <v>44844</v>
      </c>
      <c r="AP41" s="357">
        <v>0.47847222222222219</v>
      </c>
      <c r="AQ41" s="18">
        <f t="shared" si="12"/>
        <v>19.652083333334303</v>
      </c>
      <c r="AR41" s="356">
        <v>44844</v>
      </c>
      <c r="AS41" s="357">
        <v>0.47847222222222219</v>
      </c>
      <c r="AT41" s="361" t="s">
        <v>548</v>
      </c>
      <c r="AU41" s="19">
        <f t="shared" si="13"/>
        <v>19.652083333334303</v>
      </c>
      <c r="AV41" s="20">
        <v>8728</v>
      </c>
      <c r="AW41" s="20" t="s">
        <v>1232</v>
      </c>
      <c r="AX41" s="20" t="s">
        <v>148</v>
      </c>
      <c r="AY41" s="20" t="s">
        <v>156</v>
      </c>
      <c r="AZ41" s="20" t="s">
        <v>218</v>
      </c>
      <c r="BA41" s="369" t="s">
        <v>468</v>
      </c>
      <c r="BB41" s="270" t="s">
        <v>1085</v>
      </c>
      <c r="BC41" s="264" t="s">
        <v>1086</v>
      </c>
      <c r="BD41" s="24"/>
      <c r="BE41" s="23" t="s">
        <v>74</v>
      </c>
      <c r="BF41" s="23"/>
      <c r="BJ41" s="25"/>
      <c r="BK41" s="25"/>
      <c r="BL41" s="25"/>
      <c r="BM41" s="25"/>
      <c r="BN41" s="25"/>
      <c r="BO41" s="25"/>
      <c r="BP41" s="25"/>
      <c r="BQ41" s="25"/>
      <c r="BR41" s="25"/>
      <c r="BS41" s="25"/>
      <c r="BT41" s="25"/>
      <c r="BU41" s="47"/>
      <c r="BV41" s="47"/>
      <c r="BW41" s="47"/>
      <c r="BX41" s="47"/>
      <c r="BY41" s="53"/>
      <c r="BZ41" s="48"/>
      <c r="CA41" s="48"/>
      <c r="CB41" s="48"/>
      <c r="CC41" s="25"/>
      <c r="CD41" s="25"/>
      <c r="CE41" s="25"/>
      <c r="CK41"/>
      <c r="CL41"/>
      <c r="CM41"/>
      <c r="CN41"/>
      <c r="CO41" s="25"/>
      <c r="CP41" s="25"/>
      <c r="CQ41" s="47"/>
      <c r="CR41" s="47"/>
      <c r="CS41" s="47"/>
      <c r="CT41" s="47"/>
      <c r="CU41" s="53"/>
      <c r="CV41" s="48"/>
      <c r="CW41"/>
      <c r="CX41"/>
      <c r="CY41"/>
    </row>
    <row r="42" spans="1:103" ht="15" customHeight="1" x14ac:dyDescent="0.25">
      <c r="A42" s="442"/>
      <c r="B42" s="10">
        <v>40</v>
      </c>
      <c r="C42" s="5">
        <v>246</v>
      </c>
      <c r="D42" s="359">
        <v>1365300</v>
      </c>
      <c r="E42" s="359" t="s">
        <v>517</v>
      </c>
      <c r="F42" s="359" t="s">
        <v>521</v>
      </c>
      <c r="G42" s="359" t="s">
        <v>524</v>
      </c>
      <c r="H42" s="359" t="s">
        <v>540</v>
      </c>
      <c r="I42" s="360">
        <v>44824.87222222222</v>
      </c>
      <c r="J42" s="359" t="s">
        <v>548</v>
      </c>
      <c r="K42" s="332" t="s">
        <v>126</v>
      </c>
      <c r="L42" s="356">
        <v>44824</v>
      </c>
      <c r="M42" s="357">
        <v>0.86805555555555547</v>
      </c>
      <c r="N42" s="361" t="s">
        <v>548</v>
      </c>
      <c r="O42" s="356">
        <v>44824</v>
      </c>
      <c r="P42" s="357">
        <v>0.87222222222222223</v>
      </c>
      <c r="Q42" s="356"/>
      <c r="R42" s="3"/>
      <c r="S42" s="11"/>
      <c r="T42" s="356">
        <v>44824</v>
      </c>
      <c r="U42" s="3">
        <v>0.87777777777777777</v>
      </c>
      <c r="V42" s="361" t="s">
        <v>548</v>
      </c>
      <c r="W42" s="300">
        <f t="shared" si="6"/>
        <v>5.5555555591126904E-3</v>
      </c>
      <c r="X42" s="13">
        <v>44825</v>
      </c>
      <c r="Y42" s="3">
        <v>0.84375</v>
      </c>
      <c r="Z42" s="361" t="s">
        <v>548</v>
      </c>
      <c r="AA42" s="15">
        <f t="shared" si="8"/>
        <v>0.96597222222044365</v>
      </c>
      <c r="AB42" s="13">
        <v>44831</v>
      </c>
      <c r="AC42" s="3">
        <v>0.65555555555555556</v>
      </c>
      <c r="AD42" s="361" t="s">
        <v>548</v>
      </c>
      <c r="AE42" s="15">
        <f t="shared" si="9"/>
        <v>5.8118055555532919</v>
      </c>
      <c r="AF42" s="219"/>
      <c r="AG42" s="215"/>
      <c r="AH42" s="218"/>
      <c r="AI42" s="11"/>
      <c r="AJ42" s="15">
        <f t="shared" si="10"/>
        <v>-44824.87777777778</v>
      </c>
      <c r="AK42" s="358"/>
      <c r="AL42" s="358"/>
      <c r="AM42" s="358"/>
      <c r="AN42" s="15">
        <f t="shared" si="11"/>
        <v>-44824.87777777778</v>
      </c>
      <c r="AO42" s="356">
        <v>44830</v>
      </c>
      <c r="AP42" s="357">
        <v>0.57361111111111118</v>
      </c>
      <c r="AQ42" s="18">
        <f t="shared" si="12"/>
        <v>5.6958333333313931</v>
      </c>
      <c r="AR42" s="356"/>
      <c r="AS42" s="357"/>
      <c r="AT42" s="361"/>
      <c r="AU42" s="19">
        <f t="shared" si="13"/>
        <v>-44824.87777777778</v>
      </c>
      <c r="AV42" s="20">
        <v>11866</v>
      </c>
      <c r="AW42" s="20" t="s">
        <v>1233</v>
      </c>
      <c r="AX42" s="20" t="s">
        <v>148</v>
      </c>
      <c r="AY42" s="20" t="s">
        <v>156</v>
      </c>
      <c r="AZ42" s="20" t="s">
        <v>210</v>
      </c>
      <c r="BA42" s="369" t="s">
        <v>440</v>
      </c>
      <c r="BB42" s="270" t="s">
        <v>1104</v>
      </c>
      <c r="BC42" s="264" t="s">
        <v>1105</v>
      </c>
      <c r="BD42" s="24"/>
      <c r="BE42" s="23" t="s">
        <v>74</v>
      </c>
      <c r="BF42" s="23"/>
      <c r="BJ42" s="25"/>
      <c r="BK42" s="25"/>
      <c r="BL42" s="25"/>
      <c r="BM42" s="25"/>
      <c r="BN42" s="25"/>
      <c r="BO42" s="25"/>
      <c r="BP42" s="25"/>
      <c r="BQ42" s="25"/>
      <c r="BR42" s="25"/>
      <c r="BS42" s="25"/>
      <c r="BT42" s="25"/>
      <c r="BU42" s="54" t="s">
        <v>73</v>
      </c>
      <c r="BV42" s="35">
        <v>4</v>
      </c>
      <c r="BW42" s="46">
        <f>BV42/BV45</f>
        <v>0.16666666666666666</v>
      </c>
      <c r="BX42" s="47"/>
      <c r="BY42" s="48"/>
      <c r="BZ42" s="48"/>
      <c r="CA42" s="48"/>
      <c r="CB42" s="48"/>
      <c r="CC42" s="25"/>
      <c r="CD42" s="25"/>
      <c r="CE42" s="25"/>
      <c r="CF42" s="45" t="s">
        <v>74</v>
      </c>
      <c r="CG42" s="35">
        <v>26</v>
      </c>
      <c r="CH42" s="46">
        <f>CG42/75</f>
        <v>0.34666666666666668</v>
      </c>
      <c r="CI42" s="47"/>
      <c r="CJ42" s="48"/>
      <c r="CK42"/>
      <c r="CL42"/>
      <c r="CM42"/>
      <c r="CN42"/>
      <c r="CO42" s="25"/>
      <c r="CP42" s="25"/>
      <c r="CQ42" s="54" t="s">
        <v>73</v>
      </c>
      <c r="CR42" s="35">
        <v>3</v>
      </c>
      <c r="CS42" s="46">
        <f>CR42/CR45</f>
        <v>0.16666666666666666</v>
      </c>
      <c r="CT42" s="47"/>
      <c r="CU42" s="48"/>
      <c r="CV42" s="48"/>
      <c r="CW42"/>
      <c r="CX42"/>
      <c r="CY42"/>
    </row>
    <row r="43" spans="1:103" ht="15" customHeight="1" x14ac:dyDescent="0.25">
      <c r="A43" s="442"/>
      <c r="B43" s="26">
        <v>41</v>
      </c>
      <c r="C43" s="9">
        <v>82</v>
      </c>
      <c r="D43" s="359">
        <v>1532085</v>
      </c>
      <c r="E43" s="359" t="s">
        <v>517</v>
      </c>
      <c r="F43" s="359" t="s">
        <v>521</v>
      </c>
      <c r="G43" s="359" t="s">
        <v>524</v>
      </c>
      <c r="H43" s="359" t="s">
        <v>561</v>
      </c>
      <c r="I43" s="360">
        <v>44825.529166666667</v>
      </c>
      <c r="J43" s="359" t="s">
        <v>549</v>
      </c>
      <c r="K43" s="332" t="s">
        <v>126</v>
      </c>
      <c r="L43" s="356">
        <v>44811</v>
      </c>
      <c r="M43" s="357">
        <v>0.47638888888888892</v>
      </c>
      <c r="N43" s="361" t="s">
        <v>549</v>
      </c>
      <c r="O43" s="356">
        <v>44825</v>
      </c>
      <c r="P43" s="357">
        <v>0.52916666666666667</v>
      </c>
      <c r="Q43" s="356">
        <v>44816</v>
      </c>
      <c r="R43" s="3">
        <v>0.49583333333333335</v>
      </c>
      <c r="S43" s="361" t="s">
        <v>549</v>
      </c>
      <c r="T43" s="356">
        <v>44816</v>
      </c>
      <c r="U43" s="3">
        <v>0.51527777777777783</v>
      </c>
      <c r="V43" s="361" t="s">
        <v>549</v>
      </c>
      <c r="W43" s="300">
        <f t="shared" si="6"/>
        <v>-9.0138888888905058</v>
      </c>
      <c r="X43" s="13">
        <v>44822</v>
      </c>
      <c r="Y43" s="3">
        <v>0.69444444444444453</v>
      </c>
      <c r="Z43" s="361" t="s">
        <v>549</v>
      </c>
      <c r="AA43" s="15">
        <f t="shared" si="8"/>
        <v>6.1791666666686069</v>
      </c>
      <c r="AB43" s="13"/>
      <c r="AC43" s="3"/>
      <c r="AD43" s="11"/>
      <c r="AE43" s="15">
        <f t="shared" si="9"/>
        <v>-44822.694444444445</v>
      </c>
      <c r="AF43" s="219"/>
      <c r="AG43" s="215"/>
      <c r="AH43" s="218"/>
      <c r="AI43" s="11"/>
      <c r="AJ43" s="15">
        <f t="shared" si="10"/>
        <v>-44816.515277777777</v>
      </c>
      <c r="AK43" s="358"/>
      <c r="AL43" s="358"/>
      <c r="AM43" s="358"/>
      <c r="AN43" s="15">
        <f t="shared" si="11"/>
        <v>-44816.515277777777</v>
      </c>
      <c r="AO43" s="356">
        <v>44824</v>
      </c>
      <c r="AP43" s="357">
        <v>0.60902777777777783</v>
      </c>
      <c r="AQ43" s="18">
        <f t="shared" si="12"/>
        <v>8.09375</v>
      </c>
      <c r="AR43" s="356">
        <v>44824</v>
      </c>
      <c r="AS43" s="357">
        <v>0.60902777777777783</v>
      </c>
      <c r="AT43" s="361" t="s">
        <v>549</v>
      </c>
      <c r="AU43" s="19">
        <f t="shared" si="13"/>
        <v>8.09375</v>
      </c>
      <c r="AV43" s="20"/>
      <c r="AW43" s="20" t="s">
        <v>1234</v>
      </c>
      <c r="AX43" s="20" t="s">
        <v>148</v>
      </c>
      <c r="AY43" s="20" t="s">
        <v>156</v>
      </c>
      <c r="AZ43" s="20" t="s">
        <v>218</v>
      </c>
      <c r="BA43" s="369" t="s">
        <v>462</v>
      </c>
      <c r="BB43" s="269" t="s">
        <v>1038</v>
      </c>
      <c r="BC43" s="263" t="s">
        <v>1039</v>
      </c>
      <c r="BD43" s="24"/>
      <c r="BE43" s="23" t="s">
        <v>74</v>
      </c>
      <c r="BF43" s="23"/>
      <c r="BJ43" s="25"/>
      <c r="BK43" s="25"/>
      <c r="BL43" s="25"/>
      <c r="BM43" s="25"/>
      <c r="BN43" s="25"/>
      <c r="BO43" s="25"/>
      <c r="BP43" s="25"/>
      <c r="BQ43" s="25"/>
      <c r="BR43" s="25"/>
      <c r="BS43" s="25"/>
      <c r="BT43" s="25"/>
      <c r="BU43" s="51" t="s">
        <v>75</v>
      </c>
      <c r="BV43" s="44">
        <v>15</v>
      </c>
      <c r="BW43" s="46">
        <f>BV43/BV45</f>
        <v>0.625</v>
      </c>
      <c r="BX43" s="55"/>
      <c r="BY43" s="48"/>
      <c r="BZ43" s="48"/>
      <c r="CA43" s="48"/>
      <c r="CB43" s="48"/>
      <c r="CC43" s="25"/>
      <c r="CD43" s="25"/>
      <c r="CE43" s="25"/>
      <c r="CF43" s="49"/>
      <c r="CG43" s="49"/>
      <c r="CH43" s="49"/>
      <c r="CI43" s="49"/>
      <c r="CJ43" s="48"/>
      <c r="CK43"/>
      <c r="CL43"/>
      <c r="CM43"/>
      <c r="CO43" s="25"/>
      <c r="CP43" s="25"/>
      <c r="CQ43" s="51" t="s">
        <v>75</v>
      </c>
      <c r="CR43" s="44">
        <v>13</v>
      </c>
      <c r="CS43" s="46">
        <f>CR43/CR45</f>
        <v>0.72222222222222221</v>
      </c>
      <c r="CT43" s="55"/>
      <c r="CU43" s="48"/>
      <c r="CV43" s="48"/>
      <c r="CW43"/>
      <c r="CX43"/>
      <c r="CY43"/>
    </row>
    <row r="44" spans="1:103" ht="15" customHeight="1" x14ac:dyDescent="0.25">
      <c r="A44" s="442"/>
      <c r="B44" s="10">
        <v>42</v>
      </c>
      <c r="C44" s="8">
        <v>228</v>
      </c>
      <c r="D44" s="359">
        <v>30186552</v>
      </c>
      <c r="E44" s="359" t="s">
        <v>518</v>
      </c>
      <c r="F44" s="359" t="s">
        <v>521</v>
      </c>
      <c r="G44" s="359" t="s">
        <v>524</v>
      </c>
      <c r="H44" s="359" t="s">
        <v>59</v>
      </c>
      <c r="I44" s="360">
        <v>44825.529861111114</v>
      </c>
      <c r="J44" s="359" t="s">
        <v>549</v>
      </c>
      <c r="K44" s="332" t="s">
        <v>63</v>
      </c>
      <c r="L44" s="356">
        <v>44822</v>
      </c>
      <c r="M44" s="357">
        <v>0.51736111111111105</v>
      </c>
      <c r="N44" s="361" t="s">
        <v>549</v>
      </c>
      <c r="O44" s="356">
        <v>44825</v>
      </c>
      <c r="P44" s="357">
        <v>0.52986111111111112</v>
      </c>
      <c r="Q44" s="356">
        <v>44823</v>
      </c>
      <c r="R44" s="3">
        <v>0.56527777777777777</v>
      </c>
      <c r="S44" s="361" t="s">
        <v>549</v>
      </c>
      <c r="T44" s="356">
        <v>44823</v>
      </c>
      <c r="U44" s="3">
        <v>0.56736111111111109</v>
      </c>
      <c r="V44" s="361" t="s">
        <v>549</v>
      </c>
      <c r="W44" s="300">
        <f t="shared" si="6"/>
        <v>-1.9625000000014552</v>
      </c>
      <c r="X44" s="13"/>
      <c r="Y44" s="3"/>
      <c r="Z44" s="11"/>
      <c r="AA44" s="15">
        <f t="shared" si="8"/>
        <v>-44823.567361111112</v>
      </c>
      <c r="AB44" s="13"/>
      <c r="AC44" s="3"/>
      <c r="AD44" s="11"/>
      <c r="AE44" s="15">
        <f t="shared" si="9"/>
        <v>0</v>
      </c>
      <c r="AF44" s="219"/>
      <c r="AG44" s="215"/>
      <c r="AH44" s="218"/>
      <c r="AI44" s="11"/>
      <c r="AJ44" s="15">
        <f t="shared" si="10"/>
        <v>-44823.567361111112</v>
      </c>
      <c r="AK44" s="356"/>
      <c r="AL44" s="357"/>
      <c r="AM44" s="358"/>
      <c r="AN44" s="15">
        <f t="shared" si="11"/>
        <v>-44823.567361111112</v>
      </c>
      <c r="AO44" s="356">
        <v>44826</v>
      </c>
      <c r="AP44" s="357">
        <v>0.49652777777777773</v>
      </c>
      <c r="AQ44" s="18">
        <f t="shared" si="12"/>
        <v>2.9291666666686069</v>
      </c>
      <c r="AR44" s="356">
        <v>44826</v>
      </c>
      <c r="AS44" s="357">
        <v>0.49652777777777773</v>
      </c>
      <c r="AT44" s="361" t="s">
        <v>549</v>
      </c>
      <c r="AU44" s="19">
        <f t="shared" si="13"/>
        <v>2.9291666666686069</v>
      </c>
      <c r="AV44" s="20">
        <v>8829</v>
      </c>
      <c r="AW44" s="20" t="s">
        <v>1219</v>
      </c>
      <c r="AX44" s="20" t="s">
        <v>140</v>
      </c>
      <c r="AY44" s="20" t="s">
        <v>162</v>
      </c>
      <c r="AZ44" s="20" t="s">
        <v>1109</v>
      </c>
      <c r="BA44" s="369" t="s">
        <v>484</v>
      </c>
      <c r="BB44" s="270" t="s">
        <v>1081</v>
      </c>
      <c r="BC44" s="264" t="s">
        <v>1082</v>
      </c>
      <c r="BD44" s="24"/>
      <c r="BE44" s="23" t="s">
        <v>74</v>
      </c>
      <c r="BF44" s="23"/>
      <c r="BJ44" s="25"/>
      <c r="BK44" s="25"/>
      <c r="BL44" s="25"/>
      <c r="BM44" s="25"/>
      <c r="BN44" s="25"/>
      <c r="BO44" s="25"/>
      <c r="BP44" s="25"/>
      <c r="BQ44" s="25"/>
      <c r="BR44" s="25"/>
      <c r="BS44" s="25"/>
      <c r="BT44" s="25"/>
      <c r="BU44" s="51" t="s">
        <v>76</v>
      </c>
      <c r="BV44" s="44">
        <v>5</v>
      </c>
      <c r="BW44" s="46">
        <f>BV44/BV45</f>
        <v>0.20833333333333334</v>
      </c>
      <c r="BX44" s="55"/>
      <c r="BY44" s="48"/>
      <c r="BZ44" s="48"/>
      <c r="CA44" s="48"/>
      <c r="CB44" s="48"/>
      <c r="CC44" s="25"/>
      <c r="CD44" s="25"/>
      <c r="CE44" s="25"/>
      <c r="CF44" s="50" t="s">
        <v>39</v>
      </c>
      <c r="CG44" s="32" t="s">
        <v>41</v>
      </c>
      <c r="CH44" s="33" t="s">
        <v>63</v>
      </c>
      <c r="CI44" s="34" t="s">
        <v>52</v>
      </c>
      <c r="CJ44" s="48"/>
      <c r="CK44"/>
      <c r="CL44"/>
      <c r="CM44"/>
      <c r="CO44" s="25"/>
      <c r="CP44" s="25"/>
      <c r="CQ44" s="51" t="s">
        <v>76</v>
      </c>
      <c r="CR44" s="44">
        <v>2</v>
      </c>
      <c r="CS44" s="46">
        <f>CR44/CR45</f>
        <v>0.1111111111111111</v>
      </c>
      <c r="CT44" s="55"/>
      <c r="CU44" s="48"/>
      <c r="CV44" s="48"/>
      <c r="CW44"/>
      <c r="CX44"/>
      <c r="CY44"/>
    </row>
    <row r="45" spans="1:103" ht="15" customHeight="1" x14ac:dyDescent="0.25">
      <c r="A45" s="442"/>
      <c r="B45" s="10">
        <v>43</v>
      </c>
      <c r="C45" s="5">
        <v>240</v>
      </c>
      <c r="D45" s="359">
        <v>30029141</v>
      </c>
      <c r="E45" s="359" t="s">
        <v>519</v>
      </c>
      <c r="F45" s="359" t="s">
        <v>521</v>
      </c>
      <c r="G45" s="359" t="s">
        <v>524</v>
      </c>
      <c r="H45" s="359" t="s">
        <v>544</v>
      </c>
      <c r="I45" s="360">
        <v>44825.529861111114</v>
      </c>
      <c r="J45" s="359" t="s">
        <v>549</v>
      </c>
      <c r="K45" s="332" t="s">
        <v>39</v>
      </c>
      <c r="L45" s="356">
        <v>44824</v>
      </c>
      <c r="M45" s="357">
        <v>0.41666666666666669</v>
      </c>
      <c r="N45" s="361" t="s">
        <v>549</v>
      </c>
      <c r="O45" s="356">
        <v>44825</v>
      </c>
      <c r="P45" s="357">
        <v>0.52986111111111112</v>
      </c>
      <c r="Q45" s="356"/>
      <c r="R45" s="3"/>
      <c r="S45" s="361"/>
      <c r="T45" s="356">
        <v>44824</v>
      </c>
      <c r="U45" s="3">
        <v>0.44027777777777777</v>
      </c>
      <c r="V45" s="361" t="s">
        <v>549</v>
      </c>
      <c r="W45" s="300">
        <f t="shared" si="6"/>
        <v>-1.0895833333343035</v>
      </c>
      <c r="X45" s="13"/>
      <c r="Y45" s="3"/>
      <c r="Z45" s="11"/>
      <c r="AA45" s="15">
        <f t="shared" si="8"/>
        <v>-44824.44027777778</v>
      </c>
      <c r="AB45" s="13"/>
      <c r="AC45" s="3"/>
      <c r="AD45" s="11"/>
      <c r="AE45" s="15">
        <f t="shared" si="9"/>
        <v>0</v>
      </c>
      <c r="AF45" s="219"/>
      <c r="AG45" s="215"/>
      <c r="AH45" s="218"/>
      <c r="AI45" s="11"/>
      <c r="AJ45" s="15">
        <f t="shared" si="10"/>
        <v>-44824.44027777778</v>
      </c>
      <c r="AK45" s="356"/>
      <c r="AL45" s="357"/>
      <c r="AM45" s="358"/>
      <c r="AN45" s="15">
        <f t="shared" si="11"/>
        <v>-44824.44027777778</v>
      </c>
      <c r="AO45" s="356">
        <v>44825</v>
      </c>
      <c r="AP45" s="357">
        <v>0.73541666666666661</v>
      </c>
      <c r="AQ45" s="18">
        <f t="shared" si="12"/>
        <v>1.2951388888905058</v>
      </c>
      <c r="AR45" s="356">
        <v>44825</v>
      </c>
      <c r="AS45" s="357">
        <v>0.73541666666666661</v>
      </c>
      <c r="AT45" s="361" t="s">
        <v>549</v>
      </c>
      <c r="AU45" s="19">
        <f t="shared" si="13"/>
        <v>1.2951388888905058</v>
      </c>
      <c r="AV45" s="20"/>
      <c r="AW45" s="20"/>
      <c r="AX45" s="20" t="s">
        <v>132</v>
      </c>
      <c r="AY45" s="20" t="s">
        <v>142</v>
      </c>
      <c r="AZ45" s="20" t="s">
        <v>1019</v>
      </c>
      <c r="BA45" s="367" t="s">
        <v>262</v>
      </c>
      <c r="BB45" s="270" t="s">
        <v>1095</v>
      </c>
      <c r="BC45" s="264" t="s">
        <v>1096</v>
      </c>
      <c r="BD45" s="24"/>
      <c r="BE45" s="23" t="s">
        <v>74</v>
      </c>
      <c r="BF45" s="23"/>
      <c r="BJ45" s="25"/>
      <c r="BK45" s="25"/>
      <c r="BL45" s="25"/>
      <c r="BM45" s="25"/>
      <c r="BN45" s="25"/>
      <c r="BO45" s="25"/>
      <c r="BP45" s="25"/>
      <c r="BQ45" s="25"/>
      <c r="BR45" s="25"/>
      <c r="BS45" s="25"/>
      <c r="BT45" s="25"/>
      <c r="BU45" s="57" t="s">
        <v>67</v>
      </c>
      <c r="BV45" s="58">
        <f>BV42+BV43+BV44</f>
        <v>24</v>
      </c>
      <c r="BW45" s="59">
        <f>SUM(BW42:BW44)</f>
        <v>1</v>
      </c>
      <c r="BX45" s="49"/>
      <c r="BY45" s="48"/>
      <c r="BZ45" s="48"/>
      <c r="CA45" s="48"/>
      <c r="CB45" s="48"/>
      <c r="CC45" s="25"/>
      <c r="CD45" s="25"/>
      <c r="CE45" s="25"/>
      <c r="CF45" s="51">
        <f>CI39</f>
        <v>0</v>
      </c>
      <c r="CG45" s="44">
        <f>CJ39</f>
        <v>1</v>
      </c>
      <c r="CH45" s="44">
        <f>CK39</f>
        <v>0</v>
      </c>
      <c r="CI45" s="44">
        <f>CL39</f>
        <v>25</v>
      </c>
      <c r="CJ45" s="48"/>
      <c r="CK45"/>
      <c r="CL45"/>
      <c r="CM45"/>
      <c r="CO45" s="25"/>
      <c r="CP45" s="25"/>
      <c r="CQ45" s="57" t="s">
        <v>67</v>
      </c>
      <c r="CR45" s="58">
        <f>CR42+CR43+CR44</f>
        <v>18</v>
      </c>
      <c r="CS45" s="59">
        <f>SUM(CS42:CS44)</f>
        <v>1</v>
      </c>
      <c r="CT45" s="49"/>
      <c r="CU45" s="48"/>
      <c r="CV45" s="48"/>
      <c r="CW45"/>
      <c r="CX45"/>
      <c r="CY45"/>
    </row>
    <row r="46" spans="1:103" ht="15" customHeight="1" x14ac:dyDescent="0.25">
      <c r="A46" s="442"/>
      <c r="B46" s="10">
        <v>44</v>
      </c>
      <c r="C46" s="5">
        <v>241</v>
      </c>
      <c r="D46" s="359">
        <v>30223147</v>
      </c>
      <c r="E46" s="359" t="s">
        <v>520</v>
      </c>
      <c r="F46" s="359" t="s">
        <v>521</v>
      </c>
      <c r="G46" s="359" t="s">
        <v>526</v>
      </c>
      <c r="H46" s="359" t="s">
        <v>38</v>
      </c>
      <c r="I46" s="360">
        <v>44825.529861111114</v>
      </c>
      <c r="J46" s="359" t="s">
        <v>549</v>
      </c>
      <c r="K46" s="332" t="s">
        <v>39</v>
      </c>
      <c r="L46" s="356">
        <v>44824</v>
      </c>
      <c r="M46" s="357">
        <v>0.58472222222222225</v>
      </c>
      <c r="N46" s="361" t="s">
        <v>549</v>
      </c>
      <c r="O46" s="356">
        <v>44825</v>
      </c>
      <c r="P46" s="357">
        <v>0.52986111111111112</v>
      </c>
      <c r="Q46" s="356"/>
      <c r="R46" s="3"/>
      <c r="S46" s="11"/>
      <c r="T46" s="356">
        <v>44825</v>
      </c>
      <c r="U46" s="3">
        <v>0.58888888888888891</v>
      </c>
      <c r="V46" s="361" t="s">
        <v>549</v>
      </c>
      <c r="W46" s="300">
        <f t="shared" si="6"/>
        <v>5.9027777773735579E-2</v>
      </c>
      <c r="X46" s="13"/>
      <c r="Y46" s="3"/>
      <c r="Z46" s="11"/>
      <c r="AA46" s="15">
        <f t="shared" si="8"/>
        <v>-44825.588888888888</v>
      </c>
      <c r="AB46" s="13"/>
      <c r="AC46" s="3"/>
      <c r="AD46" s="11"/>
      <c r="AE46" s="15">
        <f t="shared" si="9"/>
        <v>0</v>
      </c>
      <c r="AF46" s="219"/>
      <c r="AG46" s="215"/>
      <c r="AH46" s="218"/>
      <c r="AI46" s="11"/>
      <c r="AJ46" s="15">
        <f t="shared" si="10"/>
        <v>-44825.588888888888</v>
      </c>
      <c r="AK46" s="356"/>
      <c r="AL46" s="357"/>
      <c r="AM46" s="358"/>
      <c r="AN46" s="15">
        <f t="shared" si="11"/>
        <v>-44825.588888888888</v>
      </c>
      <c r="AO46" s="356">
        <v>44825</v>
      </c>
      <c r="AP46" s="357">
        <v>0.52013888888888882</v>
      </c>
      <c r="AQ46" s="18">
        <f t="shared" si="12"/>
        <v>-6.8749999998544808E-2</v>
      </c>
      <c r="AR46" s="356">
        <v>44825</v>
      </c>
      <c r="AS46" s="357">
        <v>0.52013888888888882</v>
      </c>
      <c r="AT46" s="361" t="s">
        <v>549</v>
      </c>
      <c r="AU46" s="19">
        <f t="shared" si="13"/>
        <v>-6.8749999998544808E-2</v>
      </c>
      <c r="AV46" s="20"/>
      <c r="AW46" s="20"/>
      <c r="AX46" s="20" t="s">
        <v>140</v>
      </c>
      <c r="AY46" s="20" t="s">
        <v>162</v>
      </c>
      <c r="AZ46" s="20" t="s">
        <v>1099</v>
      </c>
      <c r="BA46" s="369" t="s">
        <v>492</v>
      </c>
      <c r="BB46" s="270" t="s">
        <v>1097</v>
      </c>
      <c r="BC46" s="264" t="s">
        <v>1098</v>
      </c>
      <c r="BD46" s="24"/>
      <c r="BE46" s="23" t="s">
        <v>74</v>
      </c>
      <c r="BF46" s="23"/>
      <c r="BJ46" s="25"/>
      <c r="BK46" s="25"/>
      <c r="BL46" s="25"/>
      <c r="BM46" s="25"/>
      <c r="BN46" s="25"/>
      <c r="BO46" s="25"/>
      <c r="BP46" s="25"/>
      <c r="BQ46" s="25"/>
      <c r="BR46" s="25"/>
      <c r="BS46" s="25"/>
      <c r="BT46" s="25"/>
      <c r="BU46" s="51" t="s">
        <v>77</v>
      </c>
      <c r="BV46" s="44">
        <v>17</v>
      </c>
      <c r="BW46" s="60">
        <f>BV46/BV49</f>
        <v>0.70833333333333337</v>
      </c>
      <c r="BX46" s="49"/>
      <c r="BY46" s="48"/>
      <c r="BZ46" s="48"/>
      <c r="CA46" s="48"/>
      <c r="CB46" s="48"/>
      <c r="CC46" s="25"/>
      <c r="CD46" s="25"/>
      <c r="CE46" s="25"/>
      <c r="CF46" s="52">
        <f>CF45/CG42</f>
        <v>0</v>
      </c>
      <c r="CG46" s="52">
        <f>CG45/CG42</f>
        <v>3.8461538461538464E-2</v>
      </c>
      <c r="CH46" s="52">
        <f>CH45/CG42</f>
        <v>0</v>
      </c>
      <c r="CI46" s="52">
        <f>CI45/CG42</f>
        <v>0.96153846153846156</v>
      </c>
      <c r="CJ46" s="48"/>
      <c r="CK46"/>
      <c r="CL46"/>
      <c r="CM46"/>
      <c r="CO46" s="25"/>
      <c r="CP46" s="25"/>
      <c r="CQ46" s="54" t="s">
        <v>77</v>
      </c>
      <c r="CR46" s="54">
        <v>15</v>
      </c>
      <c r="CS46" s="297">
        <f>CR46/CR49</f>
        <v>0.83333333333333337</v>
      </c>
      <c r="CT46" s="49"/>
      <c r="CU46" s="48"/>
      <c r="CV46" s="48"/>
      <c r="CW46"/>
      <c r="CX46"/>
      <c r="CY46"/>
    </row>
    <row r="47" spans="1:103" ht="15" customHeight="1" x14ac:dyDescent="0.25">
      <c r="A47" s="442"/>
      <c r="B47" s="26">
        <v>45</v>
      </c>
      <c r="C47" s="9">
        <v>28</v>
      </c>
      <c r="D47" s="359">
        <v>1735943</v>
      </c>
      <c r="E47" s="359" t="s">
        <v>517</v>
      </c>
      <c r="F47" s="359" t="s">
        <v>523</v>
      </c>
      <c r="G47" s="359" t="s">
        <v>524</v>
      </c>
      <c r="H47" s="359" t="s">
        <v>538</v>
      </c>
      <c r="I47" s="360">
        <v>44825.530555555553</v>
      </c>
      <c r="J47" s="359" t="s">
        <v>549</v>
      </c>
      <c r="K47" s="332" t="s">
        <v>126</v>
      </c>
      <c r="L47" s="356">
        <v>44825</v>
      </c>
      <c r="M47" s="357">
        <v>0.53055555555555556</v>
      </c>
      <c r="N47" s="361" t="s">
        <v>549</v>
      </c>
      <c r="O47" s="356">
        <v>44825</v>
      </c>
      <c r="P47" s="357">
        <v>0.53055555555555556</v>
      </c>
      <c r="Q47" s="356">
        <v>44805</v>
      </c>
      <c r="R47" s="3">
        <v>0.80138888888888893</v>
      </c>
      <c r="S47" s="361" t="s">
        <v>549</v>
      </c>
      <c r="T47" s="356">
        <v>44805</v>
      </c>
      <c r="U47" s="3">
        <v>0.80347222222222225</v>
      </c>
      <c r="V47" s="361" t="s">
        <v>549</v>
      </c>
      <c r="W47" s="300">
        <f t="shared" si="6"/>
        <v>-19.727083333331393</v>
      </c>
      <c r="X47" s="13">
        <v>44811</v>
      </c>
      <c r="Y47" s="3">
        <v>0.64722222222222225</v>
      </c>
      <c r="Z47" s="11" t="s">
        <v>548</v>
      </c>
      <c r="AA47" s="15">
        <f t="shared" si="8"/>
        <v>5.84375</v>
      </c>
      <c r="AB47" s="13">
        <v>44812</v>
      </c>
      <c r="AC47" s="3">
        <v>0.8222222222222223</v>
      </c>
      <c r="AD47" s="361" t="s">
        <v>549</v>
      </c>
      <c r="AE47" s="15">
        <f t="shared" si="9"/>
        <v>1.1750000000029104</v>
      </c>
      <c r="AF47" s="219">
        <v>44824</v>
      </c>
      <c r="AG47" s="215">
        <v>0.53472222222222221</v>
      </c>
      <c r="AH47" s="361" t="s">
        <v>549</v>
      </c>
      <c r="AI47" s="11" t="s">
        <v>570</v>
      </c>
      <c r="AJ47" s="15">
        <f t="shared" si="10"/>
        <v>18.73124999999709</v>
      </c>
      <c r="AK47" s="356">
        <v>44844</v>
      </c>
      <c r="AL47" s="357">
        <v>0.48194444444444445</v>
      </c>
      <c r="AM47" s="361" t="s">
        <v>548</v>
      </c>
      <c r="AN47" s="15">
        <f t="shared" si="11"/>
        <v>38.678472222221899</v>
      </c>
      <c r="AO47" s="16"/>
      <c r="AP47" s="17"/>
      <c r="AQ47" s="18">
        <f t="shared" si="12"/>
        <v>-44805.803472222222</v>
      </c>
      <c r="AR47" s="356"/>
      <c r="AS47" s="357"/>
      <c r="AT47" s="358"/>
      <c r="AU47" s="19">
        <f t="shared" si="13"/>
        <v>-44805.803472222222</v>
      </c>
      <c r="AV47" s="20"/>
      <c r="AW47" s="20" t="s">
        <v>1235</v>
      </c>
      <c r="AX47" s="20" t="s">
        <v>132</v>
      </c>
      <c r="AY47" s="20" t="s">
        <v>134</v>
      </c>
      <c r="AZ47" s="20" t="s">
        <v>152</v>
      </c>
      <c r="BA47" s="369" t="s">
        <v>196</v>
      </c>
      <c r="BB47" s="269" t="s">
        <v>1003</v>
      </c>
      <c r="BC47" s="263" t="s">
        <v>1004</v>
      </c>
      <c r="BD47" s="24"/>
      <c r="BE47" s="23" t="s">
        <v>74</v>
      </c>
      <c r="BF47" s="23"/>
      <c r="BJ47" s="25"/>
      <c r="BK47" s="25"/>
      <c r="BL47" s="25"/>
      <c r="BM47" s="25"/>
      <c r="BN47" s="25"/>
      <c r="BO47" s="25"/>
      <c r="BP47" s="25"/>
      <c r="BQ47" s="25"/>
      <c r="BR47" s="25"/>
      <c r="BS47" s="25"/>
      <c r="BT47" s="25"/>
      <c r="BU47" s="51" t="s">
        <v>78</v>
      </c>
      <c r="BV47" s="44">
        <v>5</v>
      </c>
      <c r="BW47" s="60">
        <f>BV47/BV49</f>
        <v>0.20833333333333334</v>
      </c>
      <c r="BX47" s="49"/>
      <c r="BY47" s="48"/>
      <c r="BZ47" s="48"/>
      <c r="CA47" s="48"/>
      <c r="CB47" s="48"/>
      <c r="CC47" s="25"/>
      <c r="CD47" s="25"/>
      <c r="CE47" s="25"/>
      <c r="CF47" s="47"/>
      <c r="CG47" s="47"/>
      <c r="CH47" s="47"/>
      <c r="CI47" s="47"/>
      <c r="CJ47" s="53"/>
      <c r="CK47"/>
      <c r="CL47"/>
      <c r="CM47"/>
      <c r="CO47" s="25"/>
      <c r="CP47" s="25"/>
      <c r="CQ47" s="54" t="s">
        <v>78</v>
      </c>
      <c r="CR47" s="54">
        <v>1</v>
      </c>
      <c r="CS47" s="297">
        <f>CR47/CR49</f>
        <v>5.5555555555555552E-2</v>
      </c>
      <c r="CT47" s="49"/>
      <c r="CU47" s="48"/>
      <c r="CV47" s="48"/>
      <c r="CW47"/>
      <c r="CX47"/>
      <c r="CY47"/>
    </row>
    <row r="48" spans="1:103" ht="15" customHeight="1" x14ac:dyDescent="0.25">
      <c r="A48" s="442"/>
      <c r="B48" s="10">
        <v>46</v>
      </c>
      <c r="C48" s="9">
        <v>35</v>
      </c>
      <c r="D48" s="359">
        <v>30028641</v>
      </c>
      <c r="E48" s="359" t="s">
        <v>517</v>
      </c>
      <c r="F48" s="359" t="s">
        <v>521</v>
      </c>
      <c r="G48" s="359" t="s">
        <v>526</v>
      </c>
      <c r="H48" s="359" t="s">
        <v>58</v>
      </c>
      <c r="I48" s="360">
        <v>44825.530555555553</v>
      </c>
      <c r="J48" s="359" t="s">
        <v>549</v>
      </c>
      <c r="K48" s="332" t="s">
        <v>126</v>
      </c>
      <c r="L48" s="356">
        <v>44804</v>
      </c>
      <c r="M48" s="357">
        <v>0.83194444444444438</v>
      </c>
      <c r="N48" s="361" t="s">
        <v>549</v>
      </c>
      <c r="O48" s="356">
        <v>44825</v>
      </c>
      <c r="P48" s="357">
        <v>0.53055555555555556</v>
      </c>
      <c r="Q48" s="356">
        <v>44804</v>
      </c>
      <c r="R48" s="3">
        <v>0.82708333333333339</v>
      </c>
      <c r="S48" s="361" t="s">
        <v>549</v>
      </c>
      <c r="T48" s="356">
        <v>44804</v>
      </c>
      <c r="U48" s="3">
        <v>0.83194444444444438</v>
      </c>
      <c r="V48" s="361" t="s">
        <v>549</v>
      </c>
      <c r="W48" s="300">
        <f t="shared" si="6"/>
        <v>-20.698611111110949</v>
      </c>
      <c r="X48" s="13">
        <v>44807</v>
      </c>
      <c r="Y48" s="3">
        <v>0.84722222222222221</v>
      </c>
      <c r="Z48" s="11" t="s">
        <v>548</v>
      </c>
      <c r="AA48" s="15">
        <f t="shared" si="8"/>
        <v>3.015277777776646</v>
      </c>
      <c r="AB48" s="13">
        <v>44809</v>
      </c>
      <c r="AC48" s="3">
        <v>0.52986111111111112</v>
      </c>
      <c r="AD48" s="361" t="s">
        <v>549</v>
      </c>
      <c r="AE48" s="15">
        <f t="shared" si="9"/>
        <v>1.6826388888948713</v>
      </c>
      <c r="AF48" s="219">
        <v>44836</v>
      </c>
      <c r="AG48" s="215">
        <v>0.74375000000000002</v>
      </c>
      <c r="AH48" s="361" t="s">
        <v>549</v>
      </c>
      <c r="AI48" s="11" t="s">
        <v>570</v>
      </c>
      <c r="AJ48" s="15">
        <f t="shared" si="10"/>
        <v>31.911805555559113</v>
      </c>
      <c r="AK48" s="356">
        <v>44844</v>
      </c>
      <c r="AL48" s="357">
        <v>0.48055555555555557</v>
      </c>
      <c r="AM48" s="361" t="s">
        <v>548</v>
      </c>
      <c r="AN48" s="15">
        <f t="shared" si="11"/>
        <v>39.648611111115315</v>
      </c>
      <c r="AO48" s="16"/>
      <c r="AP48" s="17"/>
      <c r="AQ48" s="18">
        <f t="shared" si="12"/>
        <v>-44804.831944444442</v>
      </c>
      <c r="AR48" s="356"/>
      <c r="AS48" s="357"/>
      <c r="AT48" s="358"/>
      <c r="AU48" s="19">
        <f t="shared" si="13"/>
        <v>-44804.831944444442</v>
      </c>
      <c r="AV48" s="20"/>
      <c r="AW48" s="20"/>
      <c r="AX48" s="20" t="s">
        <v>140</v>
      </c>
      <c r="AY48" s="20" t="s">
        <v>168</v>
      </c>
      <c r="AZ48" s="20" t="s">
        <v>242</v>
      </c>
      <c r="BA48" s="369" t="s">
        <v>508</v>
      </c>
      <c r="BB48" s="269" t="s">
        <v>1005</v>
      </c>
      <c r="BC48" s="263" t="s">
        <v>1006</v>
      </c>
      <c r="BD48" s="24"/>
      <c r="BE48" s="23" t="s">
        <v>74</v>
      </c>
      <c r="BF48" s="23"/>
      <c r="BJ48" s="25"/>
      <c r="BK48" s="25"/>
      <c r="BL48" s="25"/>
      <c r="BM48" s="25"/>
      <c r="BN48" s="25"/>
      <c r="BO48" s="25"/>
      <c r="BP48" s="25"/>
      <c r="BQ48" s="25"/>
      <c r="BR48" s="25"/>
      <c r="BS48" s="25"/>
      <c r="BT48" s="25"/>
      <c r="BU48" s="51" t="s">
        <v>80</v>
      </c>
      <c r="BV48" s="44">
        <v>2</v>
      </c>
      <c r="BW48" s="60">
        <f>BV48/BV49</f>
        <v>8.3333333333333329E-2</v>
      </c>
      <c r="BX48" s="49"/>
      <c r="BY48" s="48"/>
      <c r="BZ48" s="48"/>
      <c r="CA48" s="48"/>
      <c r="CB48" s="48"/>
      <c r="CC48" s="25"/>
      <c r="CD48" s="25"/>
      <c r="CE48" s="25"/>
      <c r="CF48" s="54" t="s">
        <v>73</v>
      </c>
      <c r="CG48" s="54">
        <v>2</v>
      </c>
      <c r="CH48" s="297">
        <f>CG48/CG51</f>
        <v>7.6923076923076927E-2</v>
      </c>
      <c r="CI48" s="47"/>
      <c r="CJ48"/>
      <c r="CK48"/>
      <c r="CL48"/>
      <c r="CM48"/>
      <c r="CQ48" s="54" t="s">
        <v>81</v>
      </c>
      <c r="CR48" s="54">
        <v>2</v>
      </c>
      <c r="CS48" s="297">
        <f>CR48/CR49</f>
        <v>0.1111111111111111</v>
      </c>
      <c r="CT48" s="49"/>
      <c r="CU48" s="48"/>
      <c r="CV48" s="48"/>
      <c r="CW48"/>
      <c r="CX48"/>
      <c r="CY48"/>
    </row>
    <row r="49" spans="1:103" ht="15" customHeight="1" x14ac:dyDescent="0.25">
      <c r="A49" s="442"/>
      <c r="B49" s="26">
        <v>47</v>
      </c>
      <c r="C49" s="9">
        <v>250</v>
      </c>
      <c r="D49" s="359">
        <v>30081570</v>
      </c>
      <c r="E49" s="359" t="s">
        <v>518</v>
      </c>
      <c r="F49" s="359" t="s">
        <v>521</v>
      </c>
      <c r="G49" s="359" t="s">
        <v>524</v>
      </c>
      <c r="H49" s="359" t="s">
        <v>57</v>
      </c>
      <c r="I49" s="360">
        <v>44826.698611111111</v>
      </c>
      <c r="J49" s="359" t="s">
        <v>549</v>
      </c>
      <c r="K49" s="332" t="s">
        <v>126</v>
      </c>
      <c r="L49" s="356">
        <v>44826</v>
      </c>
      <c r="M49" s="357">
        <v>0.46111111111111108</v>
      </c>
      <c r="N49" s="361" t="s">
        <v>549</v>
      </c>
      <c r="O49" s="356">
        <v>44826</v>
      </c>
      <c r="P49" s="357">
        <v>0.69861111111111107</v>
      </c>
      <c r="Q49" s="356">
        <v>44829</v>
      </c>
      <c r="R49" s="3">
        <v>0.41736111111111113</v>
      </c>
      <c r="S49" s="361" t="s">
        <v>549</v>
      </c>
      <c r="T49" s="356">
        <v>44829</v>
      </c>
      <c r="U49" s="3">
        <v>0.41805555555555557</v>
      </c>
      <c r="V49" s="361" t="s">
        <v>549</v>
      </c>
      <c r="W49" s="300">
        <f t="shared" si="6"/>
        <v>2.7194444444467081</v>
      </c>
      <c r="X49" s="13">
        <v>44830</v>
      </c>
      <c r="Y49" s="3">
        <v>0.54583333333333328</v>
      </c>
      <c r="Z49" s="361" t="s">
        <v>549</v>
      </c>
      <c r="AA49" s="15">
        <f t="shared" si="8"/>
        <v>1.1277777777722804</v>
      </c>
      <c r="AB49" s="13"/>
      <c r="AC49" s="3"/>
      <c r="AD49" s="11"/>
      <c r="AE49" s="15">
        <f t="shared" si="9"/>
        <v>-44830.54583333333</v>
      </c>
      <c r="AF49" s="219"/>
      <c r="AG49" s="215"/>
      <c r="AH49" s="218"/>
      <c r="AI49" s="11"/>
      <c r="AJ49" s="15">
        <f t="shared" si="10"/>
        <v>-44829.418055555558</v>
      </c>
      <c r="AK49" s="356"/>
      <c r="AL49" s="357"/>
      <c r="AM49" s="358"/>
      <c r="AN49" s="15">
        <f t="shared" si="11"/>
        <v>-44829.418055555558</v>
      </c>
      <c r="AO49" s="356">
        <v>44832</v>
      </c>
      <c r="AP49" s="357">
        <v>0.50277777777777777</v>
      </c>
      <c r="AQ49" s="18">
        <f t="shared" si="12"/>
        <v>3.0847222222218988</v>
      </c>
      <c r="AR49" s="356">
        <v>44832</v>
      </c>
      <c r="AS49" s="357">
        <v>0.50277777777777777</v>
      </c>
      <c r="AT49" s="361" t="s">
        <v>549</v>
      </c>
      <c r="AU49" s="19">
        <f t="shared" si="13"/>
        <v>3.0847222222218988</v>
      </c>
      <c r="AV49" s="20"/>
      <c r="AW49" s="20"/>
      <c r="AX49" s="20" t="s">
        <v>140</v>
      </c>
      <c r="AY49" s="20" t="s">
        <v>162</v>
      </c>
      <c r="AZ49" s="20" t="s">
        <v>1109</v>
      </c>
      <c r="BA49" s="369" t="s">
        <v>484</v>
      </c>
      <c r="BB49" s="270" t="s">
        <v>1108</v>
      </c>
      <c r="BC49" s="264" t="s">
        <v>1114</v>
      </c>
      <c r="BD49" s="24"/>
      <c r="BE49" s="23" t="s">
        <v>74</v>
      </c>
      <c r="BF49" s="23"/>
      <c r="BJ49" s="25"/>
      <c r="BK49" s="25"/>
      <c r="BL49" s="25"/>
      <c r="BM49" s="25"/>
      <c r="BN49" s="25"/>
      <c r="BO49" s="25"/>
      <c r="BP49" s="25"/>
      <c r="BQ49" s="25"/>
      <c r="BR49" s="25"/>
      <c r="BS49" s="25"/>
      <c r="BT49" s="25"/>
      <c r="BU49" s="57" t="s">
        <v>67</v>
      </c>
      <c r="BV49" s="58">
        <f>BV46+BV47+BV48</f>
        <v>24</v>
      </c>
      <c r="BW49" s="59">
        <f>BW46+BW47++BW48</f>
        <v>1</v>
      </c>
      <c r="BX49" s="49"/>
      <c r="BY49" s="48"/>
      <c r="BZ49" s="48"/>
      <c r="CA49" s="48"/>
      <c r="CB49" s="48"/>
      <c r="CC49" s="25"/>
      <c r="CD49" s="25"/>
      <c r="CE49" s="25"/>
      <c r="CF49" s="54" t="s">
        <v>75</v>
      </c>
      <c r="CG49" s="54">
        <v>23</v>
      </c>
      <c r="CH49" s="297">
        <f>CG49/CG51</f>
        <v>0.88461538461538458</v>
      </c>
      <c r="CI49" s="55"/>
      <c r="CJ49"/>
      <c r="CK49"/>
      <c r="CL49"/>
      <c r="CM49"/>
      <c r="CQ49" s="298" t="s">
        <v>67</v>
      </c>
      <c r="CR49" s="298">
        <f>CR46+CR47+CR48</f>
        <v>18</v>
      </c>
      <c r="CS49" s="299">
        <f>CS46+CS47+CS48</f>
        <v>1</v>
      </c>
      <c r="CT49" s="25"/>
      <c r="CU49" s="25"/>
      <c r="CV49" s="25"/>
      <c r="CW49"/>
      <c r="CX49"/>
      <c r="CY49"/>
    </row>
    <row r="50" spans="1:103" ht="15" customHeight="1" x14ac:dyDescent="0.25">
      <c r="A50" s="443"/>
      <c r="B50" s="10">
        <v>48</v>
      </c>
      <c r="C50" s="9">
        <v>253</v>
      </c>
      <c r="D50" s="359">
        <v>1784666</v>
      </c>
      <c r="E50" s="359" t="s">
        <v>517</v>
      </c>
      <c r="F50" s="359" t="s">
        <v>521</v>
      </c>
      <c r="G50" s="359" t="s">
        <v>524</v>
      </c>
      <c r="H50" s="359" t="s">
        <v>537</v>
      </c>
      <c r="I50" s="360">
        <v>44826.921527777777</v>
      </c>
      <c r="J50" s="359" t="s">
        <v>549</v>
      </c>
      <c r="K50" s="332" t="s">
        <v>126</v>
      </c>
      <c r="L50" s="356">
        <v>44826</v>
      </c>
      <c r="M50" s="357">
        <v>0.52916666666666667</v>
      </c>
      <c r="N50" s="361" t="s">
        <v>549</v>
      </c>
      <c r="O50" s="356">
        <v>44826</v>
      </c>
      <c r="P50" s="357">
        <v>0.42152777777777778</v>
      </c>
      <c r="Q50" s="356">
        <v>44829</v>
      </c>
      <c r="R50" s="3">
        <v>0.62708333333333333</v>
      </c>
      <c r="S50" s="361" t="s">
        <v>549</v>
      </c>
      <c r="T50" s="356">
        <v>44829</v>
      </c>
      <c r="U50" s="3">
        <v>0.64513888888888882</v>
      </c>
      <c r="V50" s="361" t="s">
        <v>549</v>
      </c>
      <c r="W50" s="300">
        <f t="shared" si="6"/>
        <v>3.2236111111124046</v>
      </c>
      <c r="X50" s="13">
        <v>44830</v>
      </c>
      <c r="Y50" s="3">
        <v>0.54652777777777783</v>
      </c>
      <c r="Z50" s="361" t="s">
        <v>549</v>
      </c>
      <c r="AA50" s="15">
        <f t="shared" si="8"/>
        <v>0.90138888888759539</v>
      </c>
      <c r="AB50" s="13"/>
      <c r="AC50" s="3"/>
      <c r="AD50" s="11"/>
      <c r="AE50" s="15">
        <f t="shared" si="9"/>
        <v>-44830.546527777777</v>
      </c>
      <c r="AF50" s="219"/>
      <c r="AG50" s="215"/>
      <c r="AH50" s="218"/>
      <c r="AI50" s="11"/>
      <c r="AJ50" s="15">
        <f t="shared" si="10"/>
        <v>-44829.645138888889</v>
      </c>
      <c r="AK50" s="356"/>
      <c r="AL50" s="357"/>
      <c r="AM50" s="358"/>
      <c r="AN50" s="15">
        <f t="shared" si="11"/>
        <v>-44829.645138888889</v>
      </c>
      <c r="AO50" s="356">
        <v>44835</v>
      </c>
      <c r="AP50" s="357">
        <v>0.73819444444444438</v>
      </c>
      <c r="AQ50" s="18">
        <f t="shared" si="12"/>
        <v>6.0930555555532919</v>
      </c>
      <c r="AR50" s="356">
        <v>44835</v>
      </c>
      <c r="AS50" s="357">
        <v>0.73819444444444438</v>
      </c>
      <c r="AT50" s="361" t="s">
        <v>548</v>
      </c>
      <c r="AU50" s="19">
        <f t="shared" si="13"/>
        <v>6.0930555555532919</v>
      </c>
      <c r="AV50" s="20">
        <v>2892</v>
      </c>
      <c r="AW50" s="20" t="s">
        <v>1236</v>
      </c>
      <c r="AX50" s="20" t="s">
        <v>140</v>
      </c>
      <c r="AY50" s="20" t="s">
        <v>162</v>
      </c>
      <c r="AZ50" s="20" t="s">
        <v>1109</v>
      </c>
      <c r="BA50" s="369" t="s">
        <v>484</v>
      </c>
      <c r="BB50" s="270" t="s">
        <v>1112</v>
      </c>
      <c r="BC50" s="264" t="s">
        <v>1113</v>
      </c>
      <c r="BD50" s="24"/>
      <c r="BE50" s="23" t="s">
        <v>74</v>
      </c>
      <c r="BF50" s="23"/>
      <c r="BJ50" s="25"/>
      <c r="BK50" s="25"/>
      <c r="BL50" s="25"/>
      <c r="BM50" s="25"/>
      <c r="BN50" s="25"/>
      <c r="BO50" s="25"/>
      <c r="BP50" s="25"/>
      <c r="BQ50" s="25"/>
      <c r="BR50" s="25"/>
      <c r="BS50" s="25"/>
      <c r="BT50" s="25"/>
      <c r="BU50" s="25"/>
      <c r="BV50" s="25"/>
      <c r="BW50" s="25"/>
      <c r="BX50" s="25"/>
      <c r="BY50" s="25"/>
      <c r="BZ50" s="25"/>
      <c r="CA50" s="25"/>
      <c r="CB50" s="25"/>
      <c r="CC50" s="25"/>
      <c r="CD50" s="25"/>
      <c r="CE50" s="25"/>
      <c r="CF50" s="54" t="s">
        <v>76</v>
      </c>
      <c r="CG50" s="54">
        <v>1</v>
      </c>
      <c r="CH50" s="297">
        <f>CG50/CG51</f>
        <v>3.8461538461538464E-2</v>
      </c>
      <c r="CI50" s="55"/>
      <c r="CJ50"/>
      <c r="CK50"/>
      <c r="CL50"/>
      <c r="CM50"/>
      <c r="CT50" s="25"/>
      <c r="CU50" s="25"/>
      <c r="CV50" s="25"/>
      <c r="CW50"/>
      <c r="CX50"/>
      <c r="CY50"/>
    </row>
    <row r="51" spans="1:103" ht="15" customHeight="1" x14ac:dyDescent="0.25">
      <c r="A51" s="441">
        <v>5</v>
      </c>
      <c r="B51" s="10">
        <v>49</v>
      </c>
      <c r="C51" s="5">
        <v>257</v>
      </c>
      <c r="D51" s="359">
        <v>30209976</v>
      </c>
      <c r="E51" s="359" t="s">
        <v>519</v>
      </c>
      <c r="F51" s="359" t="s">
        <v>521</v>
      </c>
      <c r="G51" s="359" t="s">
        <v>524</v>
      </c>
      <c r="H51" s="359" t="s">
        <v>53</v>
      </c>
      <c r="I51" s="360">
        <v>44828.864583333336</v>
      </c>
      <c r="J51" s="359" t="s">
        <v>548</v>
      </c>
      <c r="K51" s="332" t="s">
        <v>39</v>
      </c>
      <c r="L51" s="356">
        <v>44828</v>
      </c>
      <c r="M51" s="357">
        <v>0.86111111111111116</v>
      </c>
      <c r="N51" s="361" t="s">
        <v>548</v>
      </c>
      <c r="O51" s="356">
        <v>44828</v>
      </c>
      <c r="P51" s="357">
        <v>0.86458333333333337</v>
      </c>
      <c r="Q51" s="356"/>
      <c r="R51" s="3"/>
      <c r="S51" s="11"/>
      <c r="T51" s="356">
        <v>44828</v>
      </c>
      <c r="U51" s="3">
        <v>0.86388888888888893</v>
      </c>
      <c r="V51" s="361" t="s">
        <v>548</v>
      </c>
      <c r="W51" s="300">
        <f t="shared" si="6"/>
        <v>-6.944444467080757E-4</v>
      </c>
      <c r="X51" s="13"/>
      <c r="Y51" s="3"/>
      <c r="Z51" s="218"/>
      <c r="AA51" s="15">
        <f t="shared" si="8"/>
        <v>-44828.863888888889</v>
      </c>
      <c r="AB51" s="13"/>
      <c r="AC51" s="3"/>
      <c r="AD51" s="218"/>
      <c r="AE51" s="15">
        <f t="shared" si="9"/>
        <v>0</v>
      </c>
      <c r="AF51" s="219"/>
      <c r="AG51" s="215"/>
      <c r="AH51" s="218"/>
      <c r="AI51" s="11"/>
      <c r="AJ51" s="15">
        <f t="shared" si="10"/>
        <v>-44828.863888888889</v>
      </c>
      <c r="AK51" s="356"/>
      <c r="AL51" s="357"/>
      <c r="AM51" s="358"/>
      <c r="AN51" s="15">
        <f t="shared" si="11"/>
        <v>-44828.863888888889</v>
      </c>
      <c r="AO51" s="356">
        <v>44828</v>
      </c>
      <c r="AP51" s="357">
        <v>0.87013888888888891</v>
      </c>
      <c r="AQ51" s="18">
        <f t="shared" si="12"/>
        <v>6.2499999985448085E-3</v>
      </c>
      <c r="AR51" s="356">
        <v>44828</v>
      </c>
      <c r="AS51" s="357">
        <v>0.87013888888888891</v>
      </c>
      <c r="AT51" s="361" t="s">
        <v>548</v>
      </c>
      <c r="AU51" s="19">
        <f t="shared" si="13"/>
        <v>6.2499999985448085E-3</v>
      </c>
      <c r="AV51" s="20"/>
      <c r="AW51" s="20"/>
      <c r="AX51" s="20" t="s">
        <v>148</v>
      </c>
      <c r="AY51" s="20" t="s">
        <v>150</v>
      </c>
      <c r="AZ51" s="20" t="s">
        <v>1111</v>
      </c>
      <c r="BA51" s="369" t="s">
        <v>390</v>
      </c>
      <c r="BB51" s="369" t="s">
        <v>1124</v>
      </c>
      <c r="BC51" s="264" t="s">
        <v>1119</v>
      </c>
      <c r="BD51" s="24"/>
      <c r="BE51" s="23" t="s">
        <v>74</v>
      </c>
      <c r="BF51" s="23"/>
      <c r="BJ51" s="25"/>
      <c r="BK51" s="25"/>
      <c r="BL51" s="25"/>
      <c r="BM51" s="25"/>
      <c r="BN51" s="25"/>
      <c r="BO51" s="25"/>
      <c r="BP51" s="25"/>
      <c r="BQ51" s="25"/>
      <c r="BR51" s="25"/>
      <c r="BS51" s="25"/>
      <c r="BT51" s="25"/>
      <c r="BU51" s="25"/>
      <c r="BV51"/>
      <c r="BW51"/>
      <c r="BX51"/>
      <c r="BY51" s="25"/>
      <c r="BZ51" s="25"/>
      <c r="CA51" s="25"/>
      <c r="CB51" s="25"/>
      <c r="CC51" s="25"/>
      <c r="CD51" s="25"/>
      <c r="CE51" s="25"/>
      <c r="CF51" s="298" t="s">
        <v>67</v>
      </c>
      <c r="CG51" s="298">
        <f>CG48+CG49+CG50</f>
        <v>26</v>
      </c>
      <c r="CH51" s="299">
        <f>SUM(CH48:CH50)</f>
        <v>0.99999999999999989</v>
      </c>
      <c r="CI51" s="49"/>
      <c r="CJ51"/>
      <c r="CK51"/>
      <c r="CL51"/>
      <c r="CM51"/>
      <c r="CQ51" s="49"/>
      <c r="CR51" s="49"/>
      <c r="CS51" s="61"/>
      <c r="CT51" s="25"/>
      <c r="CU51" s="25"/>
      <c r="CV51" s="25"/>
      <c r="CW51"/>
      <c r="CX51"/>
      <c r="CY51"/>
    </row>
    <row r="52" spans="1:103" ht="15" customHeight="1" x14ac:dyDescent="0.25">
      <c r="A52" s="442"/>
      <c r="B52" s="10">
        <v>50</v>
      </c>
      <c r="C52" s="9">
        <v>248</v>
      </c>
      <c r="D52" s="359">
        <v>30207939</v>
      </c>
      <c r="E52" s="359" t="s">
        <v>517</v>
      </c>
      <c r="F52" s="359" t="s">
        <v>522</v>
      </c>
      <c r="G52" s="359" t="s">
        <v>524</v>
      </c>
      <c r="H52" s="359" t="s">
        <v>536</v>
      </c>
      <c r="I52" s="360">
        <v>44829.405555555553</v>
      </c>
      <c r="J52" s="359" t="s">
        <v>549</v>
      </c>
      <c r="K52" s="332" t="s">
        <v>126</v>
      </c>
      <c r="L52" s="356">
        <v>44825</v>
      </c>
      <c r="M52" s="357">
        <v>0.52708333333333335</v>
      </c>
      <c r="N52" s="361" t="s">
        <v>549</v>
      </c>
      <c r="O52" s="356">
        <v>44829</v>
      </c>
      <c r="P52" s="357">
        <v>0.4055555555555555</v>
      </c>
      <c r="Q52" s="356">
        <v>44829</v>
      </c>
      <c r="R52" s="3">
        <v>0.3972222222222222</v>
      </c>
      <c r="S52" s="361" t="s">
        <v>549</v>
      </c>
      <c r="T52" s="356">
        <v>44829</v>
      </c>
      <c r="U52" s="3">
        <v>0.3972222222222222</v>
      </c>
      <c r="V52" s="361" t="s">
        <v>549</v>
      </c>
      <c r="W52" s="300">
        <f t="shared" si="6"/>
        <v>-8.333333331393078E-3</v>
      </c>
      <c r="X52" s="13">
        <v>44830</v>
      </c>
      <c r="Y52" s="3">
        <v>0.55069444444444449</v>
      </c>
      <c r="Z52" s="361" t="s">
        <v>549</v>
      </c>
      <c r="AA52" s="15">
        <f t="shared" si="8"/>
        <v>1.1534722222204437</v>
      </c>
      <c r="AB52" s="13">
        <v>44832</v>
      </c>
      <c r="AC52" s="3">
        <v>0.50416666666666665</v>
      </c>
      <c r="AD52" s="361" t="s">
        <v>549</v>
      </c>
      <c r="AE52" s="15">
        <f t="shared" si="9"/>
        <v>1.953472222223354</v>
      </c>
      <c r="AF52" s="219">
        <v>44836</v>
      </c>
      <c r="AG52" s="215">
        <v>0.74097222222222225</v>
      </c>
      <c r="AH52" s="361" t="s">
        <v>549</v>
      </c>
      <c r="AI52" s="11" t="s">
        <v>570</v>
      </c>
      <c r="AJ52" s="15">
        <f t="shared" si="10"/>
        <v>7.34375</v>
      </c>
      <c r="AK52" s="356"/>
      <c r="AL52" s="357"/>
      <c r="AM52" s="361"/>
      <c r="AN52" s="15">
        <f t="shared" si="11"/>
        <v>-44829.397222222222</v>
      </c>
      <c r="AO52" s="356"/>
      <c r="AP52" s="357"/>
      <c r="AQ52" s="18">
        <f t="shared" si="12"/>
        <v>-44829.397222222222</v>
      </c>
      <c r="AR52" s="356"/>
      <c r="AS52" s="357"/>
      <c r="AT52" s="358"/>
      <c r="AU52" s="19">
        <f t="shared" si="13"/>
        <v>-44829.397222222222</v>
      </c>
      <c r="AV52" s="20">
        <v>11087</v>
      </c>
      <c r="AW52" s="20" t="s">
        <v>1238</v>
      </c>
      <c r="AX52" s="20" t="s">
        <v>140</v>
      </c>
      <c r="AY52" s="20" t="s">
        <v>168</v>
      </c>
      <c r="AZ52" s="20" t="s">
        <v>1011</v>
      </c>
      <c r="BA52" s="369" t="s">
        <v>498</v>
      </c>
      <c r="BB52" s="270" t="s">
        <v>1106</v>
      </c>
      <c r="BC52" s="264" t="s">
        <v>1107</v>
      </c>
      <c r="BD52" s="24"/>
      <c r="BE52" s="23" t="s">
        <v>74</v>
      </c>
      <c r="BF52" s="23"/>
      <c r="BJ52" s="25"/>
      <c r="BK52" s="25"/>
      <c r="BL52" s="25"/>
      <c r="BM52" s="25"/>
      <c r="BN52" s="25"/>
      <c r="BO52" s="25"/>
      <c r="BP52" s="25"/>
      <c r="BQ52" s="25"/>
      <c r="BR52" s="25"/>
      <c r="BS52" s="25"/>
      <c r="BT52" s="25"/>
      <c r="CC52" s="25"/>
      <c r="CD52" s="25"/>
      <c r="CE52" s="25"/>
      <c r="CF52" s="54" t="s">
        <v>77</v>
      </c>
      <c r="CG52" s="54">
        <v>21</v>
      </c>
      <c r="CH52" s="297">
        <f>CG52/CG55</f>
        <v>0.80769230769230771</v>
      </c>
      <c r="CI52" s="49"/>
      <c r="CJ52"/>
      <c r="CK52"/>
      <c r="CL52"/>
      <c r="CM52"/>
      <c r="CQ52" s="49"/>
      <c r="CR52" s="49"/>
      <c r="CS52" s="61"/>
      <c r="CT52" s="25"/>
      <c r="CU52" s="25"/>
      <c r="CV52" s="25"/>
      <c r="CW52"/>
      <c r="CX52"/>
      <c r="CY52"/>
    </row>
    <row r="53" spans="1:103" ht="15" customHeight="1" x14ac:dyDescent="0.25">
      <c r="A53" s="442"/>
      <c r="B53" s="26">
        <v>51</v>
      </c>
      <c r="C53" s="9">
        <v>255</v>
      </c>
      <c r="D53" s="359">
        <v>30125744</v>
      </c>
      <c r="E53" s="359" t="s">
        <v>517</v>
      </c>
      <c r="F53" s="359" t="s">
        <v>521</v>
      </c>
      <c r="G53" s="359" t="s">
        <v>526</v>
      </c>
      <c r="H53" s="359" t="s">
        <v>54</v>
      </c>
      <c r="I53" s="360">
        <v>44829.646527777775</v>
      </c>
      <c r="J53" s="359" t="s">
        <v>549</v>
      </c>
      <c r="K53" s="332" t="s">
        <v>126</v>
      </c>
      <c r="L53" s="356">
        <v>44826</v>
      </c>
      <c r="M53" s="357">
        <v>0.81319444444444444</v>
      </c>
      <c r="N53" s="361" t="s">
        <v>549</v>
      </c>
      <c r="O53" s="356">
        <v>44829</v>
      </c>
      <c r="P53" s="357">
        <v>0.64652777777777781</v>
      </c>
      <c r="Q53" s="356">
        <v>44829</v>
      </c>
      <c r="R53" s="3">
        <v>0.64444444444444449</v>
      </c>
      <c r="S53" s="361" t="s">
        <v>549</v>
      </c>
      <c r="T53" s="356">
        <v>44829</v>
      </c>
      <c r="U53" s="3">
        <v>0.64513888888888882</v>
      </c>
      <c r="V53" s="361" t="s">
        <v>549</v>
      </c>
      <c r="W53" s="300">
        <f t="shared" si="6"/>
        <v>-1.3888888861401938E-3</v>
      </c>
      <c r="X53" s="13"/>
      <c r="Y53" s="3"/>
      <c r="Z53" s="11"/>
      <c r="AA53" s="15">
        <f t="shared" si="8"/>
        <v>-44829.645138888889</v>
      </c>
      <c r="AB53" s="13"/>
      <c r="AC53" s="3"/>
      <c r="AD53" s="11"/>
      <c r="AE53" s="15">
        <f t="shared" si="9"/>
        <v>0</v>
      </c>
      <c r="AF53" s="219"/>
      <c r="AG53" s="215"/>
      <c r="AH53" s="218"/>
      <c r="AI53" s="11"/>
      <c r="AJ53" s="15">
        <f t="shared" si="10"/>
        <v>-44829.645138888889</v>
      </c>
      <c r="AK53" s="356"/>
      <c r="AL53" s="357"/>
      <c r="AM53" s="358"/>
      <c r="AN53" s="15">
        <f t="shared" si="11"/>
        <v>-44829.645138888889</v>
      </c>
      <c r="AO53" s="356">
        <v>44836</v>
      </c>
      <c r="AP53" s="357">
        <v>0.7368055555555556</v>
      </c>
      <c r="AQ53" s="18">
        <f t="shared" si="12"/>
        <v>7.0916666666671517</v>
      </c>
      <c r="AR53" s="356">
        <v>44836</v>
      </c>
      <c r="AS53" s="357">
        <v>0.7368055555555556</v>
      </c>
      <c r="AT53" s="361" t="s">
        <v>549</v>
      </c>
      <c r="AU53" s="19">
        <f t="shared" si="13"/>
        <v>7.0916666666671517</v>
      </c>
      <c r="AV53" s="20"/>
      <c r="AW53" s="20"/>
      <c r="AX53" s="20" t="s">
        <v>140</v>
      </c>
      <c r="AY53" s="20" t="s">
        <v>162</v>
      </c>
      <c r="AZ53" s="20" t="s">
        <v>1109</v>
      </c>
      <c r="BA53" s="369" t="s">
        <v>482</v>
      </c>
      <c r="BB53" s="270" t="s">
        <v>1115</v>
      </c>
      <c r="BC53" s="264" t="s">
        <v>1116</v>
      </c>
      <c r="BD53" s="24"/>
      <c r="BE53" s="23" t="s">
        <v>74</v>
      </c>
      <c r="BF53" s="23"/>
      <c r="BJ53" s="25"/>
      <c r="BK53" s="25"/>
      <c r="BL53" s="25"/>
      <c r="BM53" s="25"/>
      <c r="BN53" s="25"/>
      <c r="BO53" s="25"/>
      <c r="BP53" s="25"/>
      <c r="BQ53" s="25"/>
      <c r="BR53" s="25"/>
      <c r="BS53" s="25"/>
      <c r="BT53" s="25"/>
      <c r="CC53" s="25"/>
      <c r="CD53" s="25"/>
      <c r="CE53" s="25"/>
      <c r="CF53" s="54" t="s">
        <v>78</v>
      </c>
      <c r="CG53" s="54">
        <v>4</v>
      </c>
      <c r="CH53" s="297">
        <f>CG53/CG55</f>
        <v>0.15384615384615385</v>
      </c>
      <c r="CI53" s="49"/>
      <c r="CJ53"/>
      <c r="CK53"/>
      <c r="CL53"/>
      <c r="CM53"/>
      <c r="CQ53" s="49"/>
      <c r="CR53" s="49"/>
      <c r="CS53" s="61"/>
      <c r="CT53" s="25"/>
      <c r="CU53" s="25"/>
      <c r="CV53" s="25"/>
      <c r="CW53"/>
      <c r="CX53"/>
      <c r="CY53"/>
    </row>
    <row r="54" spans="1:103" ht="15" customHeight="1" x14ac:dyDescent="0.25">
      <c r="A54" s="442"/>
      <c r="B54" s="10">
        <v>52</v>
      </c>
      <c r="C54" s="9">
        <v>86</v>
      </c>
      <c r="D54" s="359">
        <v>30220731</v>
      </c>
      <c r="E54" s="359" t="s">
        <v>518</v>
      </c>
      <c r="F54" s="359" t="s">
        <v>521</v>
      </c>
      <c r="G54" s="359" t="s">
        <v>524</v>
      </c>
      <c r="H54" s="359" t="s">
        <v>530</v>
      </c>
      <c r="I54" s="360">
        <v>44829.749305555553</v>
      </c>
      <c r="J54" s="359" t="s">
        <v>548</v>
      </c>
      <c r="K54" s="332" t="s">
        <v>126</v>
      </c>
      <c r="L54" s="356">
        <v>44812</v>
      </c>
      <c r="M54" s="357">
        <v>0.75</v>
      </c>
      <c r="N54" s="361" t="s">
        <v>548</v>
      </c>
      <c r="O54" s="356">
        <v>44829</v>
      </c>
      <c r="P54" s="357">
        <v>0.71111111111111114</v>
      </c>
      <c r="Q54" s="356">
        <v>44828</v>
      </c>
      <c r="R54" s="3">
        <v>0.85555555555555562</v>
      </c>
      <c r="S54" s="361" t="s">
        <v>548</v>
      </c>
      <c r="T54" s="356">
        <v>44829</v>
      </c>
      <c r="U54" s="3">
        <v>0.74930555555555556</v>
      </c>
      <c r="V54" s="11" t="s">
        <v>548</v>
      </c>
      <c r="W54" s="300">
        <f t="shared" si="6"/>
        <v>3.8194444445252884E-2</v>
      </c>
      <c r="X54" s="13"/>
      <c r="Y54" s="3"/>
      <c r="Z54" s="11"/>
      <c r="AA54" s="15">
        <f t="shared" si="8"/>
        <v>-44829.749305555553</v>
      </c>
      <c r="AB54" s="13"/>
      <c r="AC54" s="3"/>
      <c r="AD54" s="11"/>
      <c r="AE54" s="15">
        <f t="shared" si="9"/>
        <v>0</v>
      </c>
      <c r="AF54" s="219"/>
      <c r="AG54" s="215"/>
      <c r="AH54" s="218"/>
      <c r="AI54" s="11"/>
      <c r="AJ54" s="15">
        <f t="shared" si="10"/>
        <v>-44829.749305555553</v>
      </c>
      <c r="AK54" s="356"/>
      <c r="AL54" s="357"/>
      <c r="AM54" s="358"/>
      <c r="AN54" s="15">
        <f t="shared" si="11"/>
        <v>-44829.749305555553</v>
      </c>
      <c r="AO54" s="356">
        <v>44835</v>
      </c>
      <c r="AP54" s="357">
        <v>0.47083333333333338</v>
      </c>
      <c r="AQ54" s="18">
        <f t="shared" si="12"/>
        <v>5.7215277777795563</v>
      </c>
      <c r="AR54" s="356">
        <v>44835</v>
      </c>
      <c r="AS54" s="357">
        <v>0.47083333333333338</v>
      </c>
      <c r="AT54" s="361" t="s">
        <v>548</v>
      </c>
      <c r="AU54" s="19">
        <f t="shared" si="13"/>
        <v>5.7215277777795563</v>
      </c>
      <c r="AV54" s="20">
        <v>6824</v>
      </c>
      <c r="AW54" s="20" t="s">
        <v>1237</v>
      </c>
      <c r="AX54" s="20" t="s">
        <v>132</v>
      </c>
      <c r="AY54" s="20" t="s">
        <v>142</v>
      </c>
      <c r="AZ54" s="20" t="s">
        <v>1019</v>
      </c>
      <c r="BA54" s="367" t="s">
        <v>248</v>
      </c>
      <c r="BB54" s="269" t="s">
        <v>1043</v>
      </c>
      <c r="BC54" s="263" t="s">
        <v>1044</v>
      </c>
      <c r="BD54" s="24"/>
      <c r="BE54" s="23" t="s">
        <v>74</v>
      </c>
      <c r="BF54" s="23"/>
      <c r="BJ54" s="25"/>
      <c r="BK54" s="25"/>
      <c r="BL54" s="25"/>
      <c r="BM54" s="25"/>
      <c r="BN54" s="25"/>
      <c r="BO54" s="25"/>
      <c r="BP54" s="25"/>
      <c r="BQ54" s="25"/>
      <c r="BR54" s="25"/>
      <c r="BS54" s="25"/>
      <c r="BT54" s="25"/>
      <c r="CC54" s="25"/>
      <c r="CD54" s="25"/>
      <c r="CE54" s="25"/>
      <c r="CF54" s="54" t="s">
        <v>81</v>
      </c>
      <c r="CG54" s="54">
        <v>1</v>
      </c>
      <c r="CH54" s="297">
        <f>CG54/CG55</f>
        <v>3.8461538461538464E-2</v>
      </c>
      <c r="CI54" s="49"/>
      <c r="CJ54"/>
      <c r="CK54"/>
      <c r="CL54"/>
      <c r="CM54"/>
      <c r="CQ54" s="49"/>
      <c r="CR54" s="49"/>
      <c r="CS54" s="61"/>
      <c r="CT54" s="25"/>
      <c r="CU54" s="25"/>
      <c r="CV54" s="25"/>
      <c r="CW54"/>
      <c r="CX54"/>
      <c r="CY54"/>
    </row>
    <row r="55" spans="1:103" ht="15" customHeight="1" x14ac:dyDescent="0.25">
      <c r="A55" s="442"/>
      <c r="B55" s="26">
        <v>53</v>
      </c>
      <c r="C55" s="8">
        <v>14</v>
      </c>
      <c r="D55" s="359">
        <v>30206800</v>
      </c>
      <c r="E55" s="359" t="s">
        <v>518</v>
      </c>
      <c r="F55" s="359" t="s">
        <v>521</v>
      </c>
      <c r="G55" s="359" t="s">
        <v>524</v>
      </c>
      <c r="H55" s="359" t="s">
        <v>531</v>
      </c>
      <c r="I55" s="360">
        <v>44829.868750000001</v>
      </c>
      <c r="J55" s="359" t="s">
        <v>548</v>
      </c>
      <c r="K55" s="332" t="s">
        <v>126</v>
      </c>
      <c r="L55" s="356">
        <v>44800</v>
      </c>
      <c r="M55" s="357">
        <v>0.42291666666666666</v>
      </c>
      <c r="N55" s="361" t="s">
        <v>548</v>
      </c>
      <c r="O55" s="356">
        <v>44829</v>
      </c>
      <c r="P55" s="357">
        <v>0.86875000000000002</v>
      </c>
      <c r="Q55" s="356">
        <v>44800</v>
      </c>
      <c r="R55" s="3">
        <v>0.42222222222222222</v>
      </c>
      <c r="S55" s="361" t="s">
        <v>548</v>
      </c>
      <c r="T55" s="356">
        <v>44800</v>
      </c>
      <c r="U55" s="3">
        <v>0.42291666666666666</v>
      </c>
      <c r="V55" s="11" t="s">
        <v>548</v>
      </c>
      <c r="W55" s="300">
        <f t="shared" si="6"/>
        <v>-29.445833333331393</v>
      </c>
      <c r="X55" s="13">
        <v>44803</v>
      </c>
      <c r="Y55" s="3">
        <v>0.40625</v>
      </c>
      <c r="Z55" s="11" t="s">
        <v>548</v>
      </c>
      <c r="AA55" s="15">
        <f t="shared" si="8"/>
        <v>2.9833333333299379</v>
      </c>
      <c r="AB55" s="13"/>
      <c r="AC55" s="3"/>
      <c r="AD55" s="11"/>
      <c r="AE55" s="15">
        <f t="shared" si="9"/>
        <v>-44803.40625</v>
      </c>
      <c r="AF55" s="219">
        <v>44828</v>
      </c>
      <c r="AG55" s="215">
        <v>0.4458333333333333</v>
      </c>
      <c r="AH55" s="11" t="s">
        <v>548</v>
      </c>
      <c r="AI55" s="11" t="s">
        <v>570</v>
      </c>
      <c r="AJ55" s="15">
        <f t="shared" si="10"/>
        <v>28.022916666661331</v>
      </c>
      <c r="AK55" s="358"/>
      <c r="AL55" s="358"/>
      <c r="AM55" s="358"/>
      <c r="AN55" s="15">
        <f t="shared" si="11"/>
        <v>-44800.42291666667</v>
      </c>
      <c r="AO55" s="356">
        <v>44924</v>
      </c>
      <c r="AP55" s="357">
        <v>0.53263888888888888</v>
      </c>
      <c r="AQ55" s="18">
        <f t="shared" si="12"/>
        <v>124.10972222221608</v>
      </c>
      <c r="AR55" s="356">
        <v>44924</v>
      </c>
      <c r="AS55" s="357">
        <v>0.53263888888888888</v>
      </c>
      <c r="AT55" s="361" t="s">
        <v>548</v>
      </c>
      <c r="AU55" s="19">
        <f t="shared" si="13"/>
        <v>124.10972222221608</v>
      </c>
      <c r="AV55" s="20"/>
      <c r="AW55" s="20" t="s">
        <v>1213</v>
      </c>
      <c r="AX55" s="20" t="s">
        <v>148</v>
      </c>
      <c r="AY55" s="20" t="s">
        <v>156</v>
      </c>
      <c r="AZ55" s="20" t="s">
        <v>210</v>
      </c>
      <c r="BA55" s="369" t="s">
        <v>440</v>
      </c>
      <c r="BB55" s="269" t="s">
        <v>999</v>
      </c>
      <c r="BC55" s="263" t="s">
        <v>1000</v>
      </c>
      <c r="BD55" s="24"/>
      <c r="BE55" s="23" t="s">
        <v>74</v>
      </c>
      <c r="BF55" s="23"/>
      <c r="BJ55" s="25"/>
      <c r="BK55" s="25"/>
      <c r="BL55" s="25"/>
      <c r="BM55" s="25"/>
      <c r="BN55" s="25"/>
      <c r="BO55" s="25"/>
      <c r="BP55" s="25"/>
      <c r="BQ55" s="25"/>
      <c r="BR55" s="25"/>
      <c r="BS55" s="25"/>
      <c r="BT55" s="25"/>
      <c r="CC55" s="25"/>
      <c r="CD55" s="25"/>
      <c r="CE55" s="25"/>
      <c r="CF55" s="298" t="s">
        <v>67</v>
      </c>
      <c r="CG55" s="298">
        <f>CG52+CG53+CG54</f>
        <v>26</v>
      </c>
      <c r="CH55" s="299">
        <f>CH52+CH53+CH54</f>
        <v>1</v>
      </c>
      <c r="CI55" s="25"/>
      <c r="CJ55"/>
      <c r="CK55"/>
      <c r="CL55"/>
      <c r="CM55"/>
      <c r="CQ55" s="49"/>
      <c r="CR55" s="49"/>
      <c r="CS55" s="61"/>
      <c r="CT55" s="25"/>
      <c r="CU55" s="25"/>
      <c r="CV55" s="25"/>
      <c r="CW55"/>
      <c r="CX55"/>
      <c r="CY55"/>
    </row>
    <row r="56" spans="1:103" ht="15" customHeight="1" x14ac:dyDescent="0.25">
      <c r="A56" s="442"/>
      <c r="B56" s="10">
        <v>54</v>
      </c>
      <c r="C56" s="9">
        <v>98</v>
      </c>
      <c r="D56" s="359">
        <v>1497820</v>
      </c>
      <c r="E56" s="359" t="s">
        <v>517</v>
      </c>
      <c r="F56" s="359" t="s">
        <v>521</v>
      </c>
      <c r="G56" s="359" t="s">
        <v>525</v>
      </c>
      <c r="H56" s="359" t="s">
        <v>527</v>
      </c>
      <c r="I56" s="360">
        <v>44829.868750000001</v>
      </c>
      <c r="J56" s="359" t="s">
        <v>548</v>
      </c>
      <c r="K56" s="332" t="s">
        <v>126</v>
      </c>
      <c r="L56" s="356">
        <v>44814</v>
      </c>
      <c r="M56" s="357">
        <v>0.78541666666666676</v>
      </c>
      <c r="N56" s="361" t="s">
        <v>548</v>
      </c>
      <c r="O56" s="356">
        <v>44829</v>
      </c>
      <c r="P56" s="357">
        <v>0.86875000000000002</v>
      </c>
      <c r="Q56" s="356">
        <v>44817</v>
      </c>
      <c r="R56" s="3">
        <v>0.85902777777777783</v>
      </c>
      <c r="S56" s="361" t="s">
        <v>548</v>
      </c>
      <c r="T56" s="356">
        <v>44817</v>
      </c>
      <c r="U56" s="3">
        <v>0.85902777777777783</v>
      </c>
      <c r="V56" s="11" t="s">
        <v>548</v>
      </c>
      <c r="W56" s="300">
        <f t="shared" si="6"/>
        <v>-12.009722222224809</v>
      </c>
      <c r="X56" s="13">
        <v>44819</v>
      </c>
      <c r="Y56" s="3">
        <v>0.75138888888888899</v>
      </c>
      <c r="Z56" s="11" t="s">
        <v>548</v>
      </c>
      <c r="AA56" s="15">
        <f t="shared" si="8"/>
        <v>1.8923611111094942</v>
      </c>
      <c r="AB56" s="13">
        <v>44821</v>
      </c>
      <c r="AC56" s="3">
        <v>0.64513888888888882</v>
      </c>
      <c r="AD56" s="11" t="s">
        <v>548</v>
      </c>
      <c r="AE56" s="15">
        <f t="shared" si="9"/>
        <v>1.8937500000029104</v>
      </c>
      <c r="AF56" s="219">
        <v>44822</v>
      </c>
      <c r="AG56" s="215">
        <v>0.78611111111111109</v>
      </c>
      <c r="AH56" s="11" t="s">
        <v>548</v>
      </c>
      <c r="AI56" s="11" t="s">
        <v>570</v>
      </c>
      <c r="AJ56" s="15">
        <f t="shared" si="10"/>
        <v>4.9270833333357587</v>
      </c>
      <c r="AK56" s="356"/>
      <c r="AL56" s="357"/>
      <c r="AM56" s="358"/>
      <c r="AN56" s="15">
        <f t="shared" si="11"/>
        <v>-44817.859027777777</v>
      </c>
      <c r="AO56" s="356">
        <v>44830</v>
      </c>
      <c r="AP56" s="357">
        <v>0.65763888888888888</v>
      </c>
      <c r="AQ56" s="18">
        <f t="shared" si="12"/>
        <v>12.798611111109494</v>
      </c>
      <c r="AR56" s="356">
        <v>44830</v>
      </c>
      <c r="AS56" s="357">
        <v>0.65763888888888888</v>
      </c>
      <c r="AT56" s="361" t="s">
        <v>549</v>
      </c>
      <c r="AU56" s="19">
        <f t="shared" si="13"/>
        <v>12.798611111109494</v>
      </c>
      <c r="AV56" s="20"/>
      <c r="AW56" s="20"/>
      <c r="AX56" s="20" t="s">
        <v>132</v>
      </c>
      <c r="AY56" s="20" t="s">
        <v>142</v>
      </c>
      <c r="AZ56" s="20" t="s">
        <v>174</v>
      </c>
      <c r="BA56" s="369" t="s">
        <v>280</v>
      </c>
      <c r="BB56" s="269" t="s">
        <v>1056</v>
      </c>
      <c r="BC56" s="263" t="s">
        <v>1055</v>
      </c>
      <c r="BD56" s="24"/>
      <c r="BE56" s="23" t="s">
        <v>74</v>
      </c>
      <c r="BF56" s="23"/>
      <c r="BJ56" s="25"/>
      <c r="BK56" s="25"/>
      <c r="BL56" s="25"/>
      <c r="BM56" s="25"/>
      <c r="BN56" s="25"/>
      <c r="BO56" s="25"/>
      <c r="BP56" s="25"/>
      <c r="BQ56" s="25"/>
      <c r="BR56" s="25"/>
      <c r="BS56" s="25"/>
      <c r="BT56" s="25"/>
      <c r="CC56" s="25"/>
      <c r="CD56" s="25"/>
      <c r="CE56" s="25"/>
      <c r="CI56" s="25"/>
      <c r="CJ56"/>
      <c r="CK56"/>
      <c r="CL56"/>
      <c r="CM56"/>
      <c r="CQ56" s="49"/>
      <c r="CR56" s="49"/>
      <c r="CS56" s="61"/>
      <c r="CT56" s="25"/>
      <c r="CU56" s="25"/>
      <c r="CV56" s="25"/>
      <c r="CW56"/>
      <c r="CX56"/>
      <c r="CY56"/>
    </row>
    <row r="57" spans="1:103" ht="15" customHeight="1" x14ac:dyDescent="0.25">
      <c r="A57" s="442"/>
      <c r="B57" s="10">
        <v>55</v>
      </c>
      <c r="C57" s="9">
        <v>266</v>
      </c>
      <c r="D57" s="359">
        <v>30026284</v>
      </c>
      <c r="E57" s="359" t="s">
        <v>517</v>
      </c>
      <c r="F57" s="359" t="s">
        <v>521</v>
      </c>
      <c r="G57" s="359" t="s">
        <v>524</v>
      </c>
      <c r="H57" s="359" t="s">
        <v>997</v>
      </c>
      <c r="I57" s="360">
        <v>44830.538888888892</v>
      </c>
      <c r="J57" s="359" t="s">
        <v>549</v>
      </c>
      <c r="K57" s="332" t="s">
        <v>126</v>
      </c>
      <c r="L57" s="356">
        <v>44830</v>
      </c>
      <c r="M57" s="357">
        <v>0.52986111111111112</v>
      </c>
      <c r="N57" s="361" t="s">
        <v>549</v>
      </c>
      <c r="O57" s="356">
        <v>44830</v>
      </c>
      <c r="P57" s="357">
        <v>0.53888888888888886</v>
      </c>
      <c r="Q57" s="356"/>
      <c r="R57" s="3"/>
      <c r="S57" s="11"/>
      <c r="T57" s="356">
        <v>44830</v>
      </c>
      <c r="U57" s="3">
        <v>0.53819444444444442</v>
      </c>
      <c r="V57" s="361" t="s">
        <v>549</v>
      </c>
      <c r="W57" s="300">
        <f t="shared" si="6"/>
        <v>-6.944444467080757E-4</v>
      </c>
      <c r="X57" s="13">
        <v>44832</v>
      </c>
      <c r="Y57" s="3">
        <v>0.43055555555555558</v>
      </c>
      <c r="Z57" s="361" t="s">
        <v>549</v>
      </c>
      <c r="AA57" s="15">
        <f t="shared" si="8"/>
        <v>1.8923611111094942</v>
      </c>
      <c r="AB57" s="13">
        <v>44836</v>
      </c>
      <c r="AC57" s="3">
        <v>0.73888888888888893</v>
      </c>
      <c r="AD57" s="361" t="s">
        <v>549</v>
      </c>
      <c r="AE57" s="15">
        <f t="shared" si="9"/>
        <v>4.3083333333343035</v>
      </c>
      <c r="AF57" s="219"/>
      <c r="AG57" s="215"/>
      <c r="AH57" s="218"/>
      <c r="AI57" s="11"/>
      <c r="AJ57" s="15">
        <f t="shared" si="10"/>
        <v>-44830.538194444445</v>
      </c>
      <c r="AK57" s="358"/>
      <c r="AL57" s="358"/>
      <c r="AM57" s="358"/>
      <c r="AN57" s="15">
        <f t="shared" si="11"/>
        <v>-44830.538194444445</v>
      </c>
      <c r="AO57" s="356">
        <v>44840</v>
      </c>
      <c r="AP57" s="357">
        <v>0.68402777777777779</v>
      </c>
      <c r="AQ57" s="18">
        <f t="shared" si="12"/>
        <v>10.145833333335759</v>
      </c>
      <c r="AR57" s="356">
        <v>44840</v>
      </c>
      <c r="AS57" s="357">
        <v>0.68402777777777779</v>
      </c>
      <c r="AT57" s="361" t="s">
        <v>549</v>
      </c>
      <c r="AU57" s="19">
        <f t="shared" si="13"/>
        <v>10.145833333335759</v>
      </c>
      <c r="AV57" s="20"/>
      <c r="AW57" s="20"/>
      <c r="AX57" s="20" t="s">
        <v>148</v>
      </c>
      <c r="AY57" s="20" t="s">
        <v>156</v>
      </c>
      <c r="AZ57" s="20" t="s">
        <v>210</v>
      </c>
      <c r="BA57" s="369" t="s">
        <v>440</v>
      </c>
      <c r="BB57" s="270" t="s">
        <v>1131</v>
      </c>
      <c r="BC57" s="264" t="s">
        <v>1132</v>
      </c>
      <c r="BD57" s="24"/>
      <c r="BE57" s="23" t="s">
        <v>74</v>
      </c>
      <c r="BF57" s="23"/>
      <c r="BJ57" s="25"/>
      <c r="BK57" s="25"/>
      <c r="BL57" s="25"/>
      <c r="BM57" s="25"/>
      <c r="BN57" s="25"/>
      <c r="BO57" s="25"/>
      <c r="BP57" s="25"/>
      <c r="BQ57" s="25"/>
      <c r="BR57" s="25"/>
      <c r="BS57" s="25"/>
      <c r="BT57" s="25"/>
      <c r="CC57" s="25"/>
      <c r="CD57" s="25"/>
      <c r="CE57" s="25"/>
      <c r="CF57" s="25"/>
      <c r="CG57" s="25"/>
      <c r="CH57" s="25"/>
      <c r="CI57" s="25"/>
      <c r="CJ57"/>
      <c r="CK57"/>
      <c r="CL57"/>
      <c r="CM57"/>
      <c r="CU57" s="25"/>
      <c r="CV57" s="25"/>
      <c r="CW57"/>
      <c r="CX57"/>
      <c r="CY57"/>
    </row>
    <row r="58" spans="1:103" ht="15" customHeight="1" x14ac:dyDescent="0.25">
      <c r="A58" s="442"/>
      <c r="B58" s="10">
        <v>56</v>
      </c>
      <c r="C58" s="9">
        <v>237</v>
      </c>
      <c r="D58" s="359">
        <v>20272371</v>
      </c>
      <c r="E58" s="359" t="s">
        <v>519</v>
      </c>
      <c r="F58" s="359" t="s">
        <v>522</v>
      </c>
      <c r="G58" s="359" t="s">
        <v>524</v>
      </c>
      <c r="H58" s="359" t="s">
        <v>566</v>
      </c>
      <c r="I58" s="360">
        <v>44830.702777777777</v>
      </c>
      <c r="J58" s="359" t="s">
        <v>548</v>
      </c>
      <c r="K58" s="332" t="s">
        <v>126</v>
      </c>
      <c r="L58" s="356">
        <v>44823</v>
      </c>
      <c r="M58" s="357">
        <v>0.72916666666666663</v>
      </c>
      <c r="N58" s="361" t="s">
        <v>548</v>
      </c>
      <c r="O58" s="356">
        <v>44830</v>
      </c>
      <c r="P58" s="357">
        <v>0.70277777777777783</v>
      </c>
      <c r="Q58" s="356"/>
      <c r="R58" s="3"/>
      <c r="S58" s="11"/>
      <c r="T58" s="356">
        <v>44824</v>
      </c>
      <c r="U58" s="3">
        <v>0.71250000000000002</v>
      </c>
      <c r="V58" s="361" t="s">
        <v>548</v>
      </c>
      <c r="W58" s="300">
        <f t="shared" si="6"/>
        <v>-5.9902777777751908</v>
      </c>
      <c r="X58" s="13">
        <v>44824</v>
      </c>
      <c r="Y58" s="3">
        <v>0.79236111111111107</v>
      </c>
      <c r="Z58" s="11" t="s">
        <v>548</v>
      </c>
      <c r="AA58" s="15">
        <f t="shared" si="8"/>
        <v>7.9861111109494232E-2</v>
      </c>
      <c r="AB58" s="13"/>
      <c r="AC58" s="3"/>
      <c r="AD58" s="11"/>
      <c r="AE58" s="15">
        <f t="shared" si="9"/>
        <v>-44824.792361111111</v>
      </c>
      <c r="AF58" s="219"/>
      <c r="AG58" s="215"/>
      <c r="AH58" s="218"/>
      <c r="AI58" s="11"/>
      <c r="AJ58" s="15">
        <f t="shared" si="10"/>
        <v>-44824.712500000001</v>
      </c>
      <c r="AK58" s="358"/>
      <c r="AL58" s="358"/>
      <c r="AM58" s="358"/>
      <c r="AN58" s="15">
        <f t="shared" si="11"/>
        <v>-44824.712500000001</v>
      </c>
      <c r="AO58" s="356">
        <v>44829</v>
      </c>
      <c r="AP58" s="357">
        <v>0.66527777777777775</v>
      </c>
      <c r="AQ58" s="18">
        <f t="shared" si="12"/>
        <v>4.952777777776646</v>
      </c>
      <c r="AR58" s="356">
        <v>44829</v>
      </c>
      <c r="AS58" s="357">
        <v>0.66527777777777775</v>
      </c>
      <c r="AT58" s="361" t="s">
        <v>548</v>
      </c>
      <c r="AU58" s="19">
        <f t="shared" si="13"/>
        <v>4.952777777776646</v>
      </c>
      <c r="AV58" s="20"/>
      <c r="AW58" s="20"/>
      <c r="AX58" s="20" t="s">
        <v>148</v>
      </c>
      <c r="AY58" s="20" t="s">
        <v>150</v>
      </c>
      <c r="AZ58" s="20" t="s">
        <v>206</v>
      </c>
      <c r="BA58" s="369" t="s">
        <v>436</v>
      </c>
      <c r="BB58" s="270" t="s">
        <v>1089</v>
      </c>
      <c r="BC58" s="264" t="s">
        <v>1090</v>
      </c>
      <c r="BD58" s="24"/>
      <c r="BE58" s="23" t="s">
        <v>74</v>
      </c>
      <c r="BF58" s="23"/>
      <c r="BJ58" s="25"/>
      <c r="BK58" s="25"/>
      <c r="BL58" s="25"/>
      <c r="BM58" s="25"/>
      <c r="BN58" s="25"/>
      <c r="BO58" s="25"/>
      <c r="BP58" s="25"/>
      <c r="BQ58" s="25"/>
      <c r="BR58" s="25"/>
      <c r="BS58" s="25"/>
      <c r="BT58" s="25"/>
      <c r="CC58" s="25"/>
      <c r="CD58" s="25"/>
      <c r="CE58" s="25"/>
      <c r="CI58" s="25"/>
      <c r="CJ58"/>
      <c r="CK58"/>
      <c r="CL58"/>
      <c r="CM58"/>
      <c r="CU58" s="25"/>
      <c r="CV58" s="25"/>
      <c r="CW58"/>
      <c r="CX58"/>
      <c r="CY58"/>
    </row>
    <row r="59" spans="1:103" ht="15" customHeight="1" x14ac:dyDescent="0.25">
      <c r="A59" s="442"/>
      <c r="B59" s="26">
        <v>57</v>
      </c>
      <c r="C59" s="9">
        <v>243</v>
      </c>
      <c r="D59" s="359">
        <v>30000139</v>
      </c>
      <c r="E59" s="359" t="s">
        <v>520</v>
      </c>
      <c r="F59" s="359" t="s">
        <v>522</v>
      </c>
      <c r="G59" s="359" t="s">
        <v>524</v>
      </c>
      <c r="H59" s="359" t="s">
        <v>994</v>
      </c>
      <c r="I59" s="360">
        <v>44830.772222222222</v>
      </c>
      <c r="J59" s="359" t="s">
        <v>548</v>
      </c>
      <c r="K59" s="332" t="s">
        <v>126</v>
      </c>
      <c r="L59" s="356">
        <v>44824</v>
      </c>
      <c r="M59" s="357">
        <v>0.74236111111111114</v>
      </c>
      <c r="N59" s="361" t="s">
        <v>548</v>
      </c>
      <c r="O59" s="356">
        <v>44830</v>
      </c>
      <c r="P59" s="357">
        <v>0.77222222222222225</v>
      </c>
      <c r="Q59" s="356"/>
      <c r="R59" s="3"/>
      <c r="S59" s="11"/>
      <c r="T59" s="356">
        <v>44824</v>
      </c>
      <c r="U59" s="3">
        <v>0.74791666666666667</v>
      </c>
      <c r="V59" s="361" t="s">
        <v>548</v>
      </c>
      <c r="W59" s="300">
        <f t="shared" si="6"/>
        <v>-6.0243055555547471</v>
      </c>
      <c r="X59" s="13">
        <v>44825</v>
      </c>
      <c r="Y59" s="3">
        <v>0.84305555555555556</v>
      </c>
      <c r="Z59" s="361" t="s">
        <v>548</v>
      </c>
      <c r="AA59" s="15">
        <f t="shared" si="8"/>
        <v>1.0951388888861402</v>
      </c>
      <c r="AB59" s="13">
        <v>44828</v>
      </c>
      <c r="AC59" s="3">
        <v>0.48402777777777778</v>
      </c>
      <c r="AD59" s="361" t="s">
        <v>548</v>
      </c>
      <c r="AE59" s="15">
        <f t="shared" si="9"/>
        <v>2.640972222223354</v>
      </c>
      <c r="AF59" s="219"/>
      <c r="AG59" s="215"/>
      <c r="AH59" s="218"/>
      <c r="AI59" s="11"/>
      <c r="AJ59" s="15">
        <f t="shared" si="10"/>
        <v>-44824.747916666667</v>
      </c>
      <c r="AK59" s="358"/>
      <c r="AL59" s="358"/>
      <c r="AM59" s="358"/>
      <c r="AN59" s="15">
        <f t="shared" si="11"/>
        <v>-44824.747916666667</v>
      </c>
      <c r="AO59" s="356">
        <v>44831</v>
      </c>
      <c r="AP59" s="357">
        <v>0.4465277777777778</v>
      </c>
      <c r="AQ59" s="18">
        <f t="shared" si="12"/>
        <v>6.6986111111109494</v>
      </c>
      <c r="AR59" s="356">
        <v>44831</v>
      </c>
      <c r="AS59" s="357">
        <v>0.6381944444444444</v>
      </c>
      <c r="AT59" s="361" t="s">
        <v>548</v>
      </c>
      <c r="AU59" s="19">
        <f t="shared" si="13"/>
        <v>6.890277777776646</v>
      </c>
      <c r="AV59" s="20"/>
      <c r="AW59" s="20" t="s">
        <v>1239</v>
      </c>
      <c r="AX59" s="20" t="s">
        <v>148</v>
      </c>
      <c r="AY59" s="20" t="s">
        <v>156</v>
      </c>
      <c r="AZ59" s="20" t="s">
        <v>218</v>
      </c>
      <c r="BA59" s="369" t="s">
        <v>468</v>
      </c>
      <c r="BB59" s="270" t="s">
        <v>1102</v>
      </c>
      <c r="BC59" s="264" t="s">
        <v>1103</v>
      </c>
      <c r="BD59" s="24"/>
      <c r="BE59" s="23" t="s">
        <v>74</v>
      </c>
      <c r="BF59" s="23"/>
      <c r="BJ59" s="25"/>
      <c r="BK59" s="25"/>
      <c r="BL59" s="25"/>
      <c r="BM59" s="25"/>
      <c r="BN59" s="25"/>
      <c r="BO59" s="25"/>
      <c r="BP59" s="25"/>
      <c r="BQ59" s="25"/>
      <c r="BR59" s="25"/>
      <c r="BS59" s="25"/>
      <c r="BT59" s="25"/>
      <c r="CC59" s="25"/>
      <c r="CD59" s="25"/>
      <c r="CE59" s="25"/>
      <c r="CF59" s="295"/>
      <c r="CG59" s="295"/>
      <c r="CH59" s="296"/>
      <c r="CI59" s="25"/>
      <c r="CJ59"/>
      <c r="CK59"/>
      <c r="CU59" s="25"/>
      <c r="CV59" s="25"/>
      <c r="CW59"/>
      <c r="CX59"/>
      <c r="CY59"/>
    </row>
    <row r="60" spans="1:103" ht="15" customHeight="1" x14ac:dyDescent="0.25">
      <c r="A60" s="442"/>
      <c r="B60" s="10">
        <v>58</v>
      </c>
      <c r="C60" s="9">
        <v>238</v>
      </c>
      <c r="D60" s="359">
        <v>20271448</v>
      </c>
      <c r="E60" s="359" t="s">
        <v>517</v>
      </c>
      <c r="F60" s="359" t="s">
        <v>521</v>
      </c>
      <c r="G60" s="359" t="s">
        <v>524</v>
      </c>
      <c r="H60" s="359" t="s">
        <v>53</v>
      </c>
      <c r="I60" s="360">
        <v>44830.8125</v>
      </c>
      <c r="J60" s="359" t="s">
        <v>548</v>
      </c>
      <c r="K60" s="332" t="s">
        <v>126</v>
      </c>
      <c r="L60" s="356">
        <v>44823</v>
      </c>
      <c r="M60" s="357">
        <v>0.74652777777777779</v>
      </c>
      <c r="N60" s="361" t="s">
        <v>548</v>
      </c>
      <c r="O60" s="356">
        <v>44830</v>
      </c>
      <c r="P60" s="357">
        <v>0.8125</v>
      </c>
      <c r="Q60" s="356">
        <v>44824</v>
      </c>
      <c r="R60" s="3">
        <v>0.85138888888888886</v>
      </c>
      <c r="S60" s="361" t="s">
        <v>548</v>
      </c>
      <c r="T60" s="356">
        <v>44824</v>
      </c>
      <c r="U60" s="3">
        <v>0.85277777777777775</v>
      </c>
      <c r="V60" s="361" t="s">
        <v>548</v>
      </c>
      <c r="W60" s="300">
        <f t="shared" si="6"/>
        <v>-5.9597222222218988</v>
      </c>
      <c r="X60" s="13">
        <v>44825</v>
      </c>
      <c r="Y60" s="3">
        <v>0.84236111111111101</v>
      </c>
      <c r="Z60" s="11" t="s">
        <v>548</v>
      </c>
      <c r="AA60" s="15">
        <f t="shared" si="8"/>
        <v>0.98958333333575865</v>
      </c>
      <c r="AB60" s="13">
        <v>44828</v>
      </c>
      <c r="AC60" s="3">
        <v>0.98472222222222217</v>
      </c>
      <c r="AD60" s="11" t="s">
        <v>548</v>
      </c>
      <c r="AE60" s="15">
        <f t="shared" si="9"/>
        <v>3.1423611111094942</v>
      </c>
      <c r="AF60" s="219"/>
      <c r="AG60" s="215"/>
      <c r="AH60" s="218"/>
      <c r="AI60" s="11"/>
      <c r="AJ60" s="15">
        <f t="shared" si="10"/>
        <v>-44824.852777777778</v>
      </c>
      <c r="AK60" s="358"/>
      <c r="AL60" s="358"/>
      <c r="AM60" s="358"/>
      <c r="AN60" s="15">
        <f t="shared" si="11"/>
        <v>-44824.852777777778</v>
      </c>
      <c r="AO60" s="356">
        <v>44832</v>
      </c>
      <c r="AP60" s="357">
        <v>0.71180555555555547</v>
      </c>
      <c r="AQ60" s="18">
        <f t="shared" si="12"/>
        <v>7.859027777776646</v>
      </c>
      <c r="AR60" s="356">
        <v>44832</v>
      </c>
      <c r="AS60" s="357">
        <v>0.71180555555555547</v>
      </c>
      <c r="AT60" s="361" t="s">
        <v>548</v>
      </c>
      <c r="AU60" s="19">
        <f t="shared" si="13"/>
        <v>7.859027777776646</v>
      </c>
      <c r="AV60" s="20">
        <v>2869</v>
      </c>
      <c r="AW60" s="20" t="s">
        <v>1240</v>
      </c>
      <c r="AX60" s="20" t="s">
        <v>148</v>
      </c>
      <c r="AY60" s="20" t="s">
        <v>150</v>
      </c>
      <c r="AZ60" s="20" t="s">
        <v>206</v>
      </c>
      <c r="BA60" s="369" t="s">
        <v>436</v>
      </c>
      <c r="BB60" s="270" t="s">
        <v>1091</v>
      </c>
      <c r="BC60" s="264" t="s">
        <v>1092</v>
      </c>
      <c r="BD60" s="24"/>
      <c r="BE60" s="23" t="s">
        <v>74</v>
      </c>
      <c r="BF60" s="23"/>
      <c r="BJ60" s="25"/>
      <c r="BK60" s="25"/>
      <c r="BL60" s="25"/>
      <c r="BM60" s="25"/>
      <c r="BN60" s="25"/>
      <c r="BO60" s="25"/>
      <c r="BP60" s="25"/>
      <c r="BQ60" s="25"/>
      <c r="BR60" s="25"/>
      <c r="BS60" s="25"/>
      <c r="BT60" s="25"/>
      <c r="BU60" s="25"/>
      <c r="BV60"/>
      <c r="BW60"/>
      <c r="BX60"/>
      <c r="BY60" s="25"/>
      <c r="BZ60" s="25"/>
      <c r="CA60" s="25"/>
      <c r="CB60" s="25"/>
      <c r="CC60" s="25"/>
      <c r="CD60" s="25"/>
      <c r="CE60" s="25"/>
      <c r="CF60" s="295"/>
      <c r="CG60" s="295"/>
      <c r="CH60" s="296"/>
      <c r="CI60" s="25"/>
      <c r="CJ60"/>
      <c r="CK60"/>
      <c r="CU60" s="25"/>
      <c r="CV60" s="25"/>
      <c r="CW60"/>
      <c r="CX60"/>
      <c r="CY60"/>
    </row>
    <row r="61" spans="1:103" ht="15" customHeight="1" x14ac:dyDescent="0.25">
      <c r="A61" s="442"/>
      <c r="B61" s="26">
        <v>59</v>
      </c>
      <c r="C61" s="5">
        <v>256</v>
      </c>
      <c r="D61" s="359">
        <v>30175411</v>
      </c>
      <c r="E61" s="359" t="s">
        <v>518</v>
      </c>
      <c r="F61" s="359" t="s">
        <v>521</v>
      </c>
      <c r="G61" s="359" t="s">
        <v>524</v>
      </c>
      <c r="H61" s="359" t="s">
        <v>995</v>
      </c>
      <c r="I61" s="360">
        <v>44831.441666666666</v>
      </c>
      <c r="J61" s="359" t="s">
        <v>548</v>
      </c>
      <c r="K61" s="332" t="s">
        <v>41</v>
      </c>
      <c r="L61" s="356">
        <v>44828</v>
      </c>
      <c r="M61" s="357">
        <v>0.71736111111111101</v>
      </c>
      <c r="N61" s="361" t="s">
        <v>548</v>
      </c>
      <c r="O61" s="356">
        <v>44831</v>
      </c>
      <c r="P61" s="357">
        <v>0.44166666666666665</v>
      </c>
      <c r="Q61" s="356">
        <v>44831</v>
      </c>
      <c r="R61" s="3">
        <v>0.43333333333333335</v>
      </c>
      <c r="S61" s="361" t="s">
        <v>548</v>
      </c>
      <c r="T61" s="356">
        <v>44836</v>
      </c>
      <c r="U61" s="3">
        <v>0.47500000000000003</v>
      </c>
      <c r="V61" s="361" t="s">
        <v>548</v>
      </c>
      <c r="W61" s="300">
        <f t="shared" si="6"/>
        <v>5.0333333333328483</v>
      </c>
      <c r="X61" s="13"/>
      <c r="Y61" s="3"/>
      <c r="Z61" s="11"/>
      <c r="AA61" s="15">
        <f t="shared" si="8"/>
        <v>-44836.474999999999</v>
      </c>
      <c r="AB61" s="13"/>
      <c r="AC61" s="3"/>
      <c r="AD61" s="11"/>
      <c r="AE61" s="15">
        <f t="shared" si="9"/>
        <v>0</v>
      </c>
      <c r="AF61" s="219"/>
      <c r="AG61" s="215"/>
      <c r="AH61" s="218"/>
      <c r="AI61" s="11"/>
      <c r="AJ61" s="15">
        <f t="shared" si="10"/>
        <v>-44836.474999999999</v>
      </c>
      <c r="AK61" s="358"/>
      <c r="AL61" s="358"/>
      <c r="AM61" s="358"/>
      <c r="AN61" s="15">
        <f t="shared" si="11"/>
        <v>-44836.474999999999</v>
      </c>
      <c r="AO61" s="356">
        <v>44837</v>
      </c>
      <c r="AP61" s="357">
        <v>0.63541666666666663</v>
      </c>
      <c r="AQ61" s="18">
        <f t="shared" si="12"/>
        <v>1.1604166666656965</v>
      </c>
      <c r="AR61" s="356">
        <v>44837</v>
      </c>
      <c r="AS61" s="357">
        <v>0.63541666666666663</v>
      </c>
      <c r="AT61" s="361" t="s">
        <v>548</v>
      </c>
      <c r="AU61" s="19">
        <f t="shared" si="13"/>
        <v>1.1604166666656965</v>
      </c>
      <c r="AV61" s="20">
        <v>4963</v>
      </c>
      <c r="AW61" s="20" t="s">
        <v>1241</v>
      </c>
      <c r="AX61" s="20" t="s">
        <v>140</v>
      </c>
      <c r="AY61" s="20" t="s">
        <v>162</v>
      </c>
      <c r="AZ61" s="20" t="s">
        <v>1109</v>
      </c>
      <c r="BA61" s="369" t="s">
        <v>484</v>
      </c>
      <c r="BB61" s="270" t="s">
        <v>1117</v>
      </c>
      <c r="BC61" s="264" t="s">
        <v>1118</v>
      </c>
      <c r="BD61" s="24"/>
      <c r="BE61" s="23" t="s">
        <v>74</v>
      </c>
      <c r="BF61" s="23"/>
      <c r="BJ61" s="25"/>
      <c r="BK61" s="25"/>
      <c r="BL61" s="25"/>
      <c r="BM61" s="25"/>
      <c r="BN61" s="25"/>
      <c r="BO61" s="25"/>
      <c r="BP61" s="25"/>
      <c r="BQ61" s="25"/>
      <c r="BR61" s="25"/>
      <c r="BS61" s="25"/>
      <c r="BT61" s="25"/>
      <c r="BU61" s="25"/>
      <c r="BV61"/>
      <c r="BW61"/>
      <c r="BX61"/>
      <c r="BY61" s="25"/>
      <c r="BZ61" s="25"/>
      <c r="CA61" s="25"/>
      <c r="CB61" s="25"/>
      <c r="CC61" s="25"/>
      <c r="CD61" s="25"/>
      <c r="CE61" s="25"/>
      <c r="CF61" s="295"/>
      <c r="CG61" s="295"/>
      <c r="CH61" s="296"/>
      <c r="CI61" s="25"/>
      <c r="CJ61"/>
      <c r="CK61"/>
      <c r="CU61" s="25"/>
      <c r="CV61" s="25"/>
      <c r="CW61"/>
      <c r="CX61"/>
      <c r="CY61"/>
    </row>
    <row r="62" spans="1:103" ht="15" customHeight="1" x14ac:dyDescent="0.25">
      <c r="A62" s="442"/>
      <c r="B62" s="10">
        <v>60</v>
      </c>
      <c r="C62" s="9">
        <v>264</v>
      </c>
      <c r="D62" s="359">
        <v>30139032</v>
      </c>
      <c r="E62" s="359" t="s">
        <v>518</v>
      </c>
      <c r="F62" s="359" t="s">
        <v>521</v>
      </c>
      <c r="G62" s="359" t="s">
        <v>524</v>
      </c>
      <c r="H62" s="359" t="s">
        <v>59</v>
      </c>
      <c r="I62" s="360">
        <v>44831.443055555559</v>
      </c>
      <c r="J62" s="359" t="s">
        <v>548</v>
      </c>
      <c r="K62" s="332" t="s">
        <v>126</v>
      </c>
      <c r="L62" s="356">
        <v>44829</v>
      </c>
      <c r="M62" s="357">
        <v>0.86736111111111114</v>
      </c>
      <c r="N62" s="361" t="s">
        <v>548</v>
      </c>
      <c r="O62" s="356">
        <v>44831</v>
      </c>
      <c r="P62" s="357">
        <v>0.44305555555555554</v>
      </c>
      <c r="Q62" s="356">
        <v>44831</v>
      </c>
      <c r="R62" s="3">
        <v>0.42152777777777778</v>
      </c>
      <c r="S62" s="361" t="s">
        <v>548</v>
      </c>
      <c r="T62" s="356">
        <v>44831</v>
      </c>
      <c r="U62" s="3">
        <v>0.44375000000000003</v>
      </c>
      <c r="V62" s="361" t="s">
        <v>548</v>
      </c>
      <c r="W62" s="300">
        <f t="shared" si="6"/>
        <v>6.9444443943211809E-4</v>
      </c>
      <c r="X62" s="356">
        <v>44831</v>
      </c>
      <c r="Y62" s="3">
        <v>0.44375000000000003</v>
      </c>
      <c r="Z62" s="361" t="s">
        <v>548</v>
      </c>
      <c r="AA62" s="15">
        <f t="shared" si="8"/>
        <v>0</v>
      </c>
      <c r="AB62" s="13">
        <v>44835</v>
      </c>
      <c r="AC62" s="3">
        <v>0.46597222222222223</v>
      </c>
      <c r="AD62" s="361" t="s">
        <v>548</v>
      </c>
      <c r="AE62" s="15">
        <f t="shared" si="9"/>
        <v>4.0222222222218988</v>
      </c>
      <c r="AF62" s="219"/>
      <c r="AG62" s="215"/>
      <c r="AH62" s="218"/>
      <c r="AI62" s="11"/>
      <c r="AJ62" s="15">
        <f t="shared" si="10"/>
        <v>-44831.443749999999</v>
      </c>
      <c r="AK62" s="358"/>
      <c r="AL62" s="358"/>
      <c r="AM62" s="358"/>
      <c r="AN62" s="15">
        <f t="shared" si="11"/>
        <v>-44831.443749999999</v>
      </c>
      <c r="AO62" s="356">
        <v>44837</v>
      </c>
      <c r="AP62" s="357">
        <v>0.64930555555555558</v>
      </c>
      <c r="AQ62" s="18">
        <f t="shared" si="12"/>
        <v>6.2055555555562023</v>
      </c>
      <c r="AR62" s="356">
        <v>44837</v>
      </c>
      <c r="AS62" s="357">
        <v>0.64930555555555558</v>
      </c>
      <c r="AT62" s="361" t="s">
        <v>548</v>
      </c>
      <c r="AU62" s="19">
        <f t="shared" si="13"/>
        <v>6.2055555555562023</v>
      </c>
      <c r="AV62" s="20">
        <v>13454</v>
      </c>
      <c r="AW62" s="20" t="s">
        <v>1242</v>
      </c>
      <c r="AX62" s="20" t="s">
        <v>132</v>
      </c>
      <c r="AY62" s="20" t="s">
        <v>134</v>
      </c>
      <c r="AZ62" s="20" t="s">
        <v>152</v>
      </c>
      <c r="BA62" s="369" t="s">
        <v>188</v>
      </c>
      <c r="BB62" s="270" t="s">
        <v>1129</v>
      </c>
      <c r="BC62" s="264" t="s">
        <v>1130</v>
      </c>
      <c r="BD62" s="24"/>
      <c r="BE62" s="23" t="s">
        <v>74</v>
      </c>
      <c r="BF62" s="23"/>
      <c r="BJ62" s="25"/>
      <c r="BK62" s="25"/>
      <c r="BL62" s="25"/>
      <c r="BM62" s="25"/>
      <c r="BN62" s="25"/>
      <c r="BO62" s="25"/>
      <c r="BP62" s="25"/>
      <c r="BQ62" s="25"/>
      <c r="BR62" s="25"/>
      <c r="BS62" s="25"/>
      <c r="BT62" s="25"/>
      <c r="BU62" s="25"/>
      <c r="BV62"/>
      <c r="BW62"/>
      <c r="BX62"/>
      <c r="BY62" s="25"/>
      <c r="BZ62" s="25"/>
      <c r="CA62" s="25"/>
      <c r="CB62" s="25"/>
      <c r="CC62" s="25"/>
      <c r="CD62" s="25"/>
      <c r="CE62" s="25"/>
      <c r="CF62" s="295"/>
      <c r="CG62" s="295"/>
      <c r="CH62" s="296"/>
      <c r="CI62" s="25"/>
      <c r="CJ62"/>
      <c r="CK62"/>
      <c r="CU62" s="25"/>
      <c r="CV62" s="25"/>
      <c r="CW62"/>
      <c r="CX62"/>
      <c r="CY62"/>
    </row>
    <row r="63" spans="1:103" ht="15" customHeight="1" x14ac:dyDescent="0.25">
      <c r="A63" s="442"/>
      <c r="B63" s="10">
        <v>61</v>
      </c>
      <c r="C63" s="9">
        <v>262</v>
      </c>
      <c r="D63" s="359">
        <v>1777681</v>
      </c>
      <c r="E63" s="359" t="s">
        <v>517</v>
      </c>
      <c r="F63" s="359" t="s">
        <v>521</v>
      </c>
      <c r="G63" s="359" t="s">
        <v>524</v>
      </c>
      <c r="H63" s="359" t="s">
        <v>995</v>
      </c>
      <c r="I63" s="360">
        <v>44831.443749999999</v>
      </c>
      <c r="J63" s="359" t="s">
        <v>548</v>
      </c>
      <c r="K63" s="332" t="s">
        <v>126</v>
      </c>
      <c r="L63" s="356">
        <v>44829</v>
      </c>
      <c r="M63" s="357">
        <v>0.86111111111111116</v>
      </c>
      <c r="N63" s="361" t="s">
        <v>548</v>
      </c>
      <c r="O63" s="356">
        <v>44831</v>
      </c>
      <c r="P63" s="357">
        <v>0.44375000000000003</v>
      </c>
      <c r="Q63" s="356">
        <v>44831</v>
      </c>
      <c r="R63" s="3">
        <v>0.40902777777777777</v>
      </c>
      <c r="S63" s="361" t="s">
        <v>548</v>
      </c>
      <c r="T63" s="356">
        <v>44831</v>
      </c>
      <c r="U63" s="3">
        <v>0.44444444444444442</v>
      </c>
      <c r="V63" s="361" t="s">
        <v>548</v>
      </c>
      <c r="W63" s="300">
        <f t="shared" si="6"/>
        <v>6.944444467080757E-4</v>
      </c>
      <c r="X63" s="13">
        <v>44836</v>
      </c>
      <c r="Y63" s="3">
        <v>0.4909722222222222</v>
      </c>
      <c r="Z63" s="361" t="s">
        <v>548</v>
      </c>
      <c r="AA63" s="15">
        <f t="shared" si="8"/>
        <v>5.046527777776646</v>
      </c>
      <c r="AB63" s="13">
        <v>44836</v>
      </c>
      <c r="AC63" s="3">
        <v>0.49374999999999997</v>
      </c>
      <c r="AD63" s="361" t="s">
        <v>548</v>
      </c>
      <c r="AE63" s="15">
        <f t="shared" si="9"/>
        <v>2.7777777795563452E-3</v>
      </c>
      <c r="AF63" s="219">
        <v>44838</v>
      </c>
      <c r="AG63" s="215">
        <v>0.6118055555555556</v>
      </c>
      <c r="AH63" s="361" t="s">
        <v>548</v>
      </c>
      <c r="AI63" s="11" t="s">
        <v>570</v>
      </c>
      <c r="AJ63" s="15">
        <f t="shared" si="10"/>
        <v>7.1673611111109494</v>
      </c>
      <c r="AK63" s="358"/>
      <c r="AL63" s="358"/>
      <c r="AM63" s="358"/>
      <c r="AN63" s="15">
        <f t="shared" si="11"/>
        <v>-44831.444444444445</v>
      </c>
      <c r="AO63" s="356">
        <v>44835</v>
      </c>
      <c r="AP63" s="357">
        <v>0.72777777777777775</v>
      </c>
      <c r="AQ63" s="18">
        <f t="shared" si="12"/>
        <v>4.2833333333328483</v>
      </c>
      <c r="AR63" s="356">
        <v>44839</v>
      </c>
      <c r="AS63" s="357">
        <v>0.67499999999999993</v>
      </c>
      <c r="AT63" s="361" t="s">
        <v>548</v>
      </c>
      <c r="AU63" s="19">
        <f t="shared" si="13"/>
        <v>8.2305555555576575</v>
      </c>
      <c r="AV63" s="20">
        <v>4963</v>
      </c>
      <c r="AW63" s="20" t="s">
        <v>1241</v>
      </c>
      <c r="AX63" s="20" t="s">
        <v>140</v>
      </c>
      <c r="AY63" s="20" t="s">
        <v>162</v>
      </c>
      <c r="AZ63" s="20" t="s">
        <v>1109</v>
      </c>
      <c r="BA63" s="369" t="s">
        <v>484</v>
      </c>
      <c r="BB63" s="270" t="s">
        <v>1125</v>
      </c>
      <c r="BC63" s="264" t="s">
        <v>1126</v>
      </c>
      <c r="BD63" s="24"/>
      <c r="BE63" s="23" t="s">
        <v>74</v>
      </c>
      <c r="BF63" s="23"/>
      <c r="BJ63" s="25"/>
      <c r="BK63" s="25"/>
      <c r="BL63" s="25"/>
      <c r="BM63" s="25"/>
      <c r="BN63" s="25"/>
      <c r="BO63" s="25"/>
      <c r="BP63" s="25"/>
      <c r="BQ63" s="25"/>
      <c r="BR63" s="25"/>
      <c r="BS63" s="25"/>
      <c r="BT63" s="25"/>
      <c r="BU63" s="25"/>
      <c r="BV63"/>
      <c r="BW63"/>
      <c r="BX63"/>
      <c r="BY63" s="25"/>
      <c r="BZ63" s="25"/>
      <c r="CA63" s="25"/>
      <c r="CB63" s="25"/>
      <c r="CC63" s="25"/>
      <c r="CD63" s="25"/>
      <c r="CE63" s="25"/>
      <c r="CU63" s="25"/>
      <c r="CV63" s="25"/>
      <c r="CW63"/>
      <c r="CX63"/>
      <c r="CY63"/>
    </row>
    <row r="64" spans="1:103" ht="15" customHeight="1" x14ac:dyDescent="0.25">
      <c r="A64" s="442"/>
      <c r="B64" s="10">
        <v>62</v>
      </c>
      <c r="C64" s="9">
        <v>259</v>
      </c>
      <c r="D64" s="359">
        <v>30100164</v>
      </c>
      <c r="E64" s="359" t="s">
        <v>517</v>
      </c>
      <c r="F64" s="359" t="s">
        <v>521</v>
      </c>
      <c r="G64" s="359" t="s">
        <v>524</v>
      </c>
      <c r="H64" s="359" t="s">
        <v>51</v>
      </c>
      <c r="I64" s="360">
        <v>44831.445138888892</v>
      </c>
      <c r="J64" s="359" t="s">
        <v>548</v>
      </c>
      <c r="K64" s="332" t="s">
        <v>126</v>
      </c>
      <c r="L64" s="356">
        <v>44829</v>
      </c>
      <c r="M64" s="357">
        <v>0.81527777777777777</v>
      </c>
      <c r="N64" s="361" t="s">
        <v>548</v>
      </c>
      <c r="O64" s="356">
        <v>44831</v>
      </c>
      <c r="P64" s="357">
        <v>0.44513888888888892</v>
      </c>
      <c r="Q64" s="356">
        <v>44831</v>
      </c>
      <c r="R64" s="3">
        <v>0.40416666666666662</v>
      </c>
      <c r="S64" s="361" t="s">
        <v>548</v>
      </c>
      <c r="T64" s="356">
        <v>44831</v>
      </c>
      <c r="U64" s="3">
        <v>0.44513888888888892</v>
      </c>
      <c r="V64" s="361" t="s">
        <v>548</v>
      </c>
      <c r="W64" s="300">
        <f t="shared" si="6"/>
        <v>0</v>
      </c>
      <c r="X64" s="13">
        <v>44835</v>
      </c>
      <c r="Y64" s="3">
        <v>0.47152777777777777</v>
      </c>
      <c r="Z64" s="361" t="s">
        <v>548</v>
      </c>
      <c r="AA64" s="15">
        <f t="shared" si="8"/>
        <v>4.0263888888875954</v>
      </c>
      <c r="AB64" s="13">
        <v>44836</v>
      </c>
      <c r="AC64" s="3">
        <v>0.48888888888888887</v>
      </c>
      <c r="AD64" s="361" t="s">
        <v>548</v>
      </c>
      <c r="AE64" s="15">
        <f t="shared" si="9"/>
        <v>1.0173611111094942</v>
      </c>
      <c r="AF64" s="219">
        <v>44837</v>
      </c>
      <c r="AG64" s="215">
        <v>0.64166666666666672</v>
      </c>
      <c r="AH64" s="361" t="s">
        <v>548</v>
      </c>
      <c r="AI64" s="11" t="s">
        <v>570</v>
      </c>
      <c r="AJ64" s="15">
        <f t="shared" si="10"/>
        <v>6.1965277777781012</v>
      </c>
      <c r="AK64" s="356">
        <v>44844</v>
      </c>
      <c r="AL64" s="357">
        <v>0.48333333333333334</v>
      </c>
      <c r="AM64" s="361" t="s">
        <v>548</v>
      </c>
      <c r="AN64" s="15">
        <f t="shared" si="11"/>
        <v>13.038194444437977</v>
      </c>
      <c r="AO64" s="356"/>
      <c r="AP64" s="357"/>
      <c r="AQ64" s="18">
        <f t="shared" si="12"/>
        <v>-44831.445138888892</v>
      </c>
      <c r="AR64" s="356"/>
      <c r="AS64" s="357"/>
      <c r="AT64" s="361"/>
      <c r="AU64" s="19">
        <f t="shared" si="13"/>
        <v>-44831.445138888892</v>
      </c>
      <c r="AV64" s="20">
        <v>90247</v>
      </c>
      <c r="AW64" s="20" t="s">
        <v>1217</v>
      </c>
      <c r="AX64" s="20" t="s">
        <v>132</v>
      </c>
      <c r="AY64" s="20" t="s">
        <v>134</v>
      </c>
      <c r="AZ64" s="20" t="s">
        <v>144</v>
      </c>
      <c r="BA64" s="369" t="s">
        <v>180</v>
      </c>
      <c r="BB64" s="270" t="s">
        <v>1122</v>
      </c>
      <c r="BC64" s="264" t="s">
        <v>1123</v>
      </c>
      <c r="BD64" s="24"/>
      <c r="BE64" s="23" t="s">
        <v>74</v>
      </c>
      <c r="BF64" s="23"/>
      <c r="BJ64" s="25"/>
      <c r="BK64" s="25"/>
      <c r="BL64" s="25"/>
      <c r="BM64" s="25"/>
      <c r="BN64" s="25"/>
      <c r="BO64" s="25"/>
      <c r="BP64" s="25"/>
      <c r="BQ64" s="25"/>
      <c r="BR64" s="25"/>
      <c r="BS64" s="25"/>
      <c r="BT64" s="25"/>
      <c r="BU64" s="25"/>
      <c r="BV64"/>
      <c r="BW64"/>
      <c r="BX64"/>
      <c r="BY64" s="25"/>
      <c r="BZ64" s="25"/>
      <c r="CA64" s="25"/>
      <c r="CB64" s="25"/>
      <c r="CC64" s="25"/>
      <c r="CD64" s="25"/>
      <c r="CE64" s="25"/>
      <c r="CU64" s="25"/>
      <c r="CV64" s="25"/>
      <c r="CW64"/>
      <c r="CX64"/>
      <c r="CY64"/>
    </row>
    <row r="65" spans="1:103" ht="15" customHeight="1" x14ac:dyDescent="0.25">
      <c r="A65" s="442"/>
      <c r="B65" s="26">
        <v>63</v>
      </c>
      <c r="C65" s="9">
        <v>272</v>
      </c>
      <c r="D65" s="359">
        <v>20041294</v>
      </c>
      <c r="E65" s="359" t="s">
        <v>519</v>
      </c>
      <c r="F65" s="359" t="s">
        <v>523</v>
      </c>
      <c r="G65" s="359" t="s">
        <v>525</v>
      </c>
      <c r="H65" s="359" t="s">
        <v>49</v>
      </c>
      <c r="I65" s="360">
        <v>44831.522222222222</v>
      </c>
      <c r="J65" s="359" t="s">
        <v>548</v>
      </c>
      <c r="K65" s="332" t="s">
        <v>126</v>
      </c>
      <c r="L65" s="356">
        <v>44831</v>
      </c>
      <c r="M65" s="357">
        <v>0.59652777777777777</v>
      </c>
      <c r="N65" s="361" t="s">
        <v>548</v>
      </c>
      <c r="O65" s="356">
        <v>44831</v>
      </c>
      <c r="P65" s="357">
        <v>0.52222222222222225</v>
      </c>
      <c r="Q65" s="356"/>
      <c r="R65" s="3"/>
      <c r="S65" s="11"/>
      <c r="T65" s="356">
        <v>44831</v>
      </c>
      <c r="U65" s="3">
        <v>0.59652777777777777</v>
      </c>
      <c r="V65" s="361" t="s">
        <v>548</v>
      </c>
      <c r="W65" s="300">
        <f t="shared" si="6"/>
        <v>7.4305555557657499E-2</v>
      </c>
      <c r="X65" s="13">
        <v>44832</v>
      </c>
      <c r="Y65" s="3">
        <v>0.63194444444444442</v>
      </c>
      <c r="Z65" s="361" t="s">
        <v>548</v>
      </c>
      <c r="AA65" s="15">
        <f t="shared" si="8"/>
        <v>1.0354166666656965</v>
      </c>
      <c r="AB65" s="13">
        <v>44833</v>
      </c>
      <c r="AC65" s="3">
        <v>0.72361111111111109</v>
      </c>
      <c r="AD65" s="361" t="s">
        <v>548</v>
      </c>
      <c r="AE65" s="15">
        <f t="shared" si="9"/>
        <v>1.0916666666671517</v>
      </c>
      <c r="AF65" s="219"/>
      <c r="AG65" s="215"/>
      <c r="AH65" s="218"/>
      <c r="AI65" s="11"/>
      <c r="AJ65" s="15">
        <f t="shared" si="10"/>
        <v>-44831.59652777778</v>
      </c>
      <c r="AK65" s="356"/>
      <c r="AL65" s="357"/>
      <c r="AM65" s="361"/>
      <c r="AN65" s="15">
        <f t="shared" si="11"/>
        <v>-44831.59652777778</v>
      </c>
      <c r="AO65" s="356">
        <v>44833</v>
      </c>
      <c r="AP65" s="357">
        <v>0.82291666666666663</v>
      </c>
      <c r="AQ65" s="18">
        <f t="shared" si="12"/>
        <v>2.226388888884685</v>
      </c>
      <c r="AR65" s="356">
        <v>44835</v>
      </c>
      <c r="AS65" s="357">
        <v>0.46388888888888885</v>
      </c>
      <c r="AT65" s="361" t="s">
        <v>548</v>
      </c>
      <c r="AU65" s="19">
        <f t="shared" si="13"/>
        <v>3.867361111108039</v>
      </c>
      <c r="AV65" s="20"/>
      <c r="AW65" s="20"/>
      <c r="AX65" s="20" t="s">
        <v>132</v>
      </c>
      <c r="AY65" s="20" t="s">
        <v>134</v>
      </c>
      <c r="AZ65" s="20" t="s">
        <v>152</v>
      </c>
      <c r="BA65" s="369" t="s">
        <v>188</v>
      </c>
      <c r="BB65" s="270" t="s">
        <v>1136</v>
      </c>
      <c r="BC65" s="264" t="s">
        <v>1135</v>
      </c>
      <c r="BD65" s="24"/>
      <c r="BE65" s="23" t="s">
        <v>74</v>
      </c>
      <c r="BF65" s="23"/>
      <c r="BJ65" s="25"/>
      <c r="BK65" s="25"/>
      <c r="BL65" s="25"/>
      <c r="BM65" s="25"/>
      <c r="BN65" s="25"/>
      <c r="BO65" s="25"/>
      <c r="BP65" s="25"/>
      <c r="BQ65" s="25"/>
      <c r="BR65" s="25"/>
      <c r="BS65" s="25"/>
      <c r="BT65" s="25"/>
      <c r="BU65" s="25"/>
      <c r="BV65"/>
      <c r="BW65"/>
      <c r="BX65"/>
      <c r="BY65" s="25"/>
      <c r="BZ65" s="25"/>
      <c r="CA65" s="25"/>
      <c r="CB65" s="25"/>
      <c r="CC65" s="25"/>
      <c r="CD65" s="25"/>
      <c r="CE65" s="25"/>
      <c r="CQ65" s="49"/>
      <c r="CR65" s="49"/>
      <c r="CS65" s="61"/>
      <c r="CT65" s="25"/>
      <c r="CU65" s="25"/>
      <c r="CV65" s="25"/>
      <c r="CW65"/>
      <c r="CX65"/>
      <c r="CY65"/>
    </row>
    <row r="66" spans="1:103" ht="15" customHeight="1" x14ac:dyDescent="0.25">
      <c r="A66" s="442"/>
      <c r="B66" s="10">
        <v>64</v>
      </c>
      <c r="C66" s="9">
        <v>272</v>
      </c>
      <c r="D66" s="359">
        <v>20041294</v>
      </c>
      <c r="E66" s="359" t="s">
        <v>519</v>
      </c>
      <c r="F66" s="359" t="s">
        <v>521</v>
      </c>
      <c r="G66" s="359" t="s">
        <v>524</v>
      </c>
      <c r="H66" s="359" t="s">
        <v>59</v>
      </c>
      <c r="I66" s="360">
        <v>44831.560416666667</v>
      </c>
      <c r="J66" s="359" t="s">
        <v>548</v>
      </c>
      <c r="K66" s="332" t="s">
        <v>41</v>
      </c>
      <c r="L66" s="356">
        <v>44831</v>
      </c>
      <c r="M66" s="357">
        <v>0.56041666666666667</v>
      </c>
      <c r="N66" s="361" t="s">
        <v>548</v>
      </c>
      <c r="O66" s="356">
        <v>44831</v>
      </c>
      <c r="P66" s="357">
        <v>0.56041666666666667</v>
      </c>
      <c r="Q66" s="356"/>
      <c r="R66" s="3"/>
      <c r="S66" s="11"/>
      <c r="T66" s="356">
        <v>44831</v>
      </c>
      <c r="U66" s="3">
        <v>0.59791666666666665</v>
      </c>
      <c r="V66" s="361" t="s">
        <v>548</v>
      </c>
      <c r="W66" s="300">
        <f t="shared" si="6"/>
        <v>3.7499999998544808E-2</v>
      </c>
      <c r="X66" s="13">
        <v>44832</v>
      </c>
      <c r="Y66" s="3">
        <v>0.6333333333333333</v>
      </c>
      <c r="Z66" s="361" t="s">
        <v>548</v>
      </c>
      <c r="AA66" s="15">
        <f t="shared" si="8"/>
        <v>1.0354166666656965</v>
      </c>
      <c r="AB66" s="13"/>
      <c r="AC66" s="3"/>
      <c r="AD66" s="11"/>
      <c r="AE66" s="15">
        <f t="shared" si="9"/>
        <v>-44832.633333333331</v>
      </c>
      <c r="AF66" s="219"/>
      <c r="AG66" s="215"/>
      <c r="AH66" s="218"/>
      <c r="AI66" s="11"/>
      <c r="AJ66" s="15">
        <f t="shared" si="10"/>
        <v>-44831.597916666666</v>
      </c>
      <c r="AK66" s="358"/>
      <c r="AL66" s="358"/>
      <c r="AM66" s="358"/>
      <c r="AN66" s="15">
        <f t="shared" si="11"/>
        <v>-44831.597916666666</v>
      </c>
      <c r="AO66" s="356">
        <v>44831</v>
      </c>
      <c r="AP66" s="357">
        <v>0.60625000000000007</v>
      </c>
      <c r="AQ66" s="18">
        <f t="shared" si="12"/>
        <v>8.333333331393078E-3</v>
      </c>
      <c r="AR66" s="356">
        <v>44832</v>
      </c>
      <c r="AS66" s="357">
        <v>0.63680555555555551</v>
      </c>
      <c r="AT66" s="361" t="s">
        <v>548</v>
      </c>
      <c r="AU66" s="19">
        <f t="shared" si="13"/>
        <v>1.038888888891961</v>
      </c>
      <c r="AV66" s="20"/>
      <c r="AW66" s="20" t="s">
        <v>1243</v>
      </c>
      <c r="AX66" s="20" t="s">
        <v>148</v>
      </c>
      <c r="AY66" s="20" t="s">
        <v>156</v>
      </c>
      <c r="AZ66" s="20" t="s">
        <v>210</v>
      </c>
      <c r="BA66" s="369" t="s">
        <v>440</v>
      </c>
      <c r="BB66" s="270" t="s">
        <v>1137</v>
      </c>
      <c r="BC66" s="264" t="s">
        <v>1138</v>
      </c>
      <c r="BD66" s="24"/>
      <c r="BE66" s="23" t="s">
        <v>74</v>
      </c>
      <c r="BF66" s="23"/>
      <c r="BJ66" s="25"/>
      <c r="BK66" s="25"/>
      <c r="BL66" s="25"/>
      <c r="BM66" s="25"/>
      <c r="BN66" s="25"/>
      <c r="BO66" s="25"/>
      <c r="BP66" s="25"/>
      <c r="BQ66" s="25"/>
      <c r="BR66" s="25"/>
      <c r="BS66" s="25"/>
      <c r="BT66" s="25"/>
      <c r="BU66" s="25"/>
      <c r="BV66"/>
      <c r="BW66"/>
      <c r="BX66"/>
      <c r="BY66" s="25"/>
      <c r="BZ66" s="25"/>
      <c r="CA66" s="25"/>
      <c r="CB66" s="25"/>
      <c r="CC66" s="25"/>
      <c r="CD66" s="25"/>
      <c r="CE66" s="25"/>
      <c r="CF66" s="295"/>
      <c r="CG66" s="295"/>
      <c r="CH66" s="296"/>
      <c r="CI66" s="25"/>
      <c r="CJ66"/>
      <c r="CK66"/>
      <c r="CQ66" s="295"/>
      <c r="CR66" s="295"/>
      <c r="CS66" s="296"/>
      <c r="CT66" s="25"/>
      <c r="CU66" s="25"/>
      <c r="CV66" s="25"/>
      <c r="CW66"/>
      <c r="CX66"/>
      <c r="CY66"/>
    </row>
    <row r="67" spans="1:103" ht="15" customHeight="1" x14ac:dyDescent="0.25">
      <c r="A67" s="442"/>
      <c r="B67" s="26">
        <v>65</v>
      </c>
      <c r="C67" s="9">
        <v>272</v>
      </c>
      <c r="D67" s="359">
        <v>20041294</v>
      </c>
      <c r="E67" s="359" t="s">
        <v>519</v>
      </c>
      <c r="F67" s="359" t="s">
        <v>521</v>
      </c>
      <c r="G67" s="359" t="s">
        <v>524</v>
      </c>
      <c r="H67" s="359" t="s">
        <v>59</v>
      </c>
      <c r="I67" s="360">
        <v>44831.595138888886</v>
      </c>
      <c r="J67" s="359" t="s">
        <v>548</v>
      </c>
      <c r="K67" s="332" t="s">
        <v>126</v>
      </c>
      <c r="L67" s="356">
        <v>44831</v>
      </c>
      <c r="M67" s="357">
        <v>0.50624999999999998</v>
      </c>
      <c r="N67" s="361" t="s">
        <v>548</v>
      </c>
      <c r="O67" s="356">
        <v>44831</v>
      </c>
      <c r="P67" s="357">
        <v>0.59513888888888888</v>
      </c>
      <c r="Q67" s="356"/>
      <c r="R67" s="3"/>
      <c r="S67" s="11"/>
      <c r="T67" s="356">
        <v>44831</v>
      </c>
      <c r="U67" s="3">
        <v>0.59583333333333333</v>
      </c>
      <c r="V67" s="361" t="s">
        <v>548</v>
      </c>
      <c r="W67" s="300">
        <f t="shared" si="6"/>
        <v>6.944444467080757E-4</v>
      </c>
      <c r="X67" s="13">
        <v>44832</v>
      </c>
      <c r="Y67" s="3">
        <v>0.62777777777777777</v>
      </c>
      <c r="Z67" s="361" t="s">
        <v>548</v>
      </c>
      <c r="AA67" s="15">
        <f t="shared" ref="AA67:AA77" si="14">(Y67+X67)-(U67+T67)</f>
        <v>1.0319444444467081</v>
      </c>
      <c r="AB67" s="13">
        <v>44833</v>
      </c>
      <c r="AC67" s="3">
        <v>0.72152777777777777</v>
      </c>
      <c r="AD67" s="361" t="s">
        <v>548</v>
      </c>
      <c r="AE67" s="15">
        <f t="shared" ref="AE67:AE77" si="15">(AC67+AB67)-(Y67+X67)</f>
        <v>1.09375</v>
      </c>
      <c r="AF67" s="219">
        <v>44835</v>
      </c>
      <c r="AG67" s="215">
        <v>0.44375000000000003</v>
      </c>
      <c r="AH67" s="361" t="s">
        <v>548</v>
      </c>
      <c r="AI67" s="11" t="s">
        <v>570</v>
      </c>
      <c r="AJ67" s="15">
        <f t="shared" ref="AJ67:AJ77" si="16">(AG67+AF67)-(U67+T67)</f>
        <v>3.8479166666656965</v>
      </c>
      <c r="AK67" s="358"/>
      <c r="AL67" s="358"/>
      <c r="AM67" s="358"/>
      <c r="AN67" s="15">
        <f t="shared" ref="AN67:AN77" si="17">(AL67+AK67)-(U67+T67)</f>
        <v>-44831.595833333333</v>
      </c>
      <c r="AO67" s="356">
        <v>44835</v>
      </c>
      <c r="AP67" s="357">
        <v>0.53680555555555554</v>
      </c>
      <c r="AQ67" s="18">
        <f t="shared" ref="AQ67:AQ77" si="18">(AP67+AO67)-(U67+T67)</f>
        <v>3.9409722222262644</v>
      </c>
      <c r="AR67" s="356">
        <v>44835</v>
      </c>
      <c r="AS67" s="357">
        <v>0.65694444444444444</v>
      </c>
      <c r="AT67" s="361" t="s">
        <v>548</v>
      </c>
      <c r="AU67" s="19">
        <f t="shared" ref="AU67:AU77" si="19">(AS67+AR67)-(U67+T67)</f>
        <v>4.0611111111138598</v>
      </c>
      <c r="AV67" s="20">
        <v>6884</v>
      </c>
      <c r="AW67" s="20" t="s">
        <v>1244</v>
      </c>
      <c r="AX67" s="20" t="s">
        <v>132</v>
      </c>
      <c r="AY67" s="20" t="s">
        <v>134</v>
      </c>
      <c r="AZ67" s="20" t="s">
        <v>164</v>
      </c>
      <c r="BA67" s="369" t="s">
        <v>232</v>
      </c>
      <c r="BB67" s="270" t="s">
        <v>1139</v>
      </c>
      <c r="BC67" s="264" t="s">
        <v>1140</v>
      </c>
      <c r="BD67" s="24"/>
      <c r="BE67" s="23" t="s">
        <v>74</v>
      </c>
      <c r="BF67" s="23"/>
      <c r="BJ67" s="25"/>
      <c r="BK67" s="25"/>
      <c r="BL67" s="25"/>
      <c r="BM67" s="25"/>
      <c r="BN67" s="25"/>
      <c r="BO67" s="25"/>
      <c r="BP67" s="25"/>
      <c r="BQ67" s="25"/>
      <c r="BR67" s="25"/>
      <c r="BS67" s="25"/>
      <c r="BT67" s="25"/>
      <c r="BU67" s="25"/>
      <c r="BV67"/>
      <c r="BW67"/>
      <c r="BX67"/>
      <c r="BY67" s="25"/>
      <c r="BZ67" s="25"/>
      <c r="CA67" s="25"/>
      <c r="CB67" s="25"/>
      <c r="CC67" s="25"/>
      <c r="CD67" s="25"/>
      <c r="CE67" s="25"/>
      <c r="CF67" s="295"/>
      <c r="CG67" s="295"/>
      <c r="CH67" s="296"/>
      <c r="CI67" s="25"/>
      <c r="CJ67"/>
      <c r="CK67"/>
      <c r="CQ67" s="295"/>
      <c r="CR67" s="295"/>
      <c r="CS67" s="296"/>
      <c r="CT67" s="25"/>
      <c r="CU67" s="25"/>
      <c r="CV67" s="25"/>
      <c r="CW67"/>
      <c r="CX67"/>
      <c r="CY67"/>
    </row>
    <row r="68" spans="1:103" ht="15" customHeight="1" x14ac:dyDescent="0.25">
      <c r="A68" s="442"/>
      <c r="B68" s="10">
        <v>66</v>
      </c>
      <c r="C68" s="9">
        <v>263</v>
      </c>
      <c r="D68" s="359">
        <v>30221493</v>
      </c>
      <c r="E68" s="359" t="s">
        <v>518</v>
      </c>
      <c r="F68" s="359" t="s">
        <v>521</v>
      </c>
      <c r="G68" s="359" t="s">
        <v>524</v>
      </c>
      <c r="H68" s="359" t="s">
        <v>57</v>
      </c>
      <c r="I68" s="360">
        <v>44831.623611111114</v>
      </c>
      <c r="J68" s="359" t="s">
        <v>548</v>
      </c>
      <c r="K68" s="332" t="s">
        <v>126</v>
      </c>
      <c r="L68" s="356">
        <v>44829</v>
      </c>
      <c r="M68" s="357">
        <v>0.86736111111111114</v>
      </c>
      <c r="N68" s="361" t="s">
        <v>548</v>
      </c>
      <c r="O68" s="356">
        <v>44831</v>
      </c>
      <c r="P68" s="357">
        <v>0.62361111111111112</v>
      </c>
      <c r="Q68" s="356">
        <v>44831</v>
      </c>
      <c r="R68" s="3">
        <v>0.41319444444444442</v>
      </c>
      <c r="S68" s="361" t="s">
        <v>548</v>
      </c>
      <c r="T68" s="356">
        <v>44831</v>
      </c>
      <c r="U68" s="3">
        <v>0.62361111111111112</v>
      </c>
      <c r="V68" s="361" t="s">
        <v>548</v>
      </c>
      <c r="W68" s="300">
        <f>(U68+T68)-(P68+O68)</f>
        <v>0</v>
      </c>
      <c r="X68" s="13">
        <v>44832</v>
      </c>
      <c r="Y68" s="3">
        <v>0.7090277777777777</v>
      </c>
      <c r="Z68" s="361" t="s">
        <v>548</v>
      </c>
      <c r="AA68" s="15">
        <f t="shared" si="14"/>
        <v>1.085416666661331</v>
      </c>
      <c r="AB68" s="13">
        <v>44836</v>
      </c>
      <c r="AC68" s="3">
        <v>0.48958333333333331</v>
      </c>
      <c r="AD68" s="361" t="s">
        <v>548</v>
      </c>
      <c r="AE68" s="15">
        <f t="shared" si="15"/>
        <v>3.7805555555605679</v>
      </c>
      <c r="AF68" s="219"/>
      <c r="AG68" s="215"/>
      <c r="AH68" s="218"/>
      <c r="AI68" s="11"/>
      <c r="AJ68" s="15">
        <f t="shared" si="16"/>
        <v>-44831.623611111114</v>
      </c>
      <c r="AK68" s="358"/>
      <c r="AL68" s="358"/>
      <c r="AM68" s="358"/>
      <c r="AN68" s="15">
        <f t="shared" si="17"/>
        <v>-44831.623611111114</v>
      </c>
      <c r="AO68" s="356">
        <v>44836</v>
      </c>
      <c r="AP68" s="357">
        <v>0.60763888888888895</v>
      </c>
      <c r="AQ68" s="18">
        <f t="shared" si="18"/>
        <v>4.984027777776646</v>
      </c>
      <c r="AR68" s="356">
        <v>44836</v>
      </c>
      <c r="AS68" s="357">
        <v>0.60763888888888895</v>
      </c>
      <c r="AT68" s="361" t="s">
        <v>548</v>
      </c>
      <c r="AU68" s="19">
        <f t="shared" si="19"/>
        <v>4.984027777776646</v>
      </c>
      <c r="AV68" s="20"/>
      <c r="AW68" s="20"/>
      <c r="AX68" s="20" t="s">
        <v>148</v>
      </c>
      <c r="AY68" s="20" t="s">
        <v>150</v>
      </c>
      <c r="AZ68" s="20" t="s">
        <v>1111</v>
      </c>
      <c r="BA68" s="369" t="s">
        <v>390</v>
      </c>
      <c r="BB68" s="270" t="s">
        <v>1127</v>
      </c>
      <c r="BC68" s="264" t="s">
        <v>1128</v>
      </c>
      <c r="BD68" s="24"/>
      <c r="BE68" s="23" t="s">
        <v>74</v>
      </c>
      <c r="BF68" s="23"/>
      <c r="BJ68" s="25"/>
      <c r="BK68" s="25"/>
      <c r="BL68" s="25"/>
      <c r="BM68" s="25"/>
      <c r="BN68" s="25"/>
      <c r="BO68" s="25"/>
      <c r="BP68" s="25"/>
      <c r="BQ68" s="25"/>
      <c r="BR68" s="25"/>
      <c r="BS68" s="25"/>
      <c r="BT68" s="25"/>
      <c r="BU68" s="25"/>
      <c r="BV68"/>
      <c r="BW68"/>
      <c r="BX68"/>
      <c r="BY68" s="25"/>
      <c r="BZ68" s="25"/>
      <c r="CA68" s="25"/>
      <c r="CB68" s="25"/>
      <c r="CC68" s="25"/>
      <c r="CD68" s="25"/>
      <c r="CE68" s="25"/>
      <c r="CF68" s="295"/>
      <c r="CG68" s="295"/>
      <c r="CH68" s="296"/>
      <c r="CI68" s="25"/>
      <c r="CJ68"/>
      <c r="CK68"/>
      <c r="CQ68" s="295"/>
      <c r="CR68" s="295"/>
      <c r="CS68" s="296"/>
      <c r="CT68" s="25"/>
      <c r="CU68" s="25"/>
      <c r="CV68" s="25"/>
      <c r="CW68"/>
      <c r="CX68"/>
      <c r="CY68"/>
    </row>
    <row r="69" spans="1:103" ht="15" customHeight="1" x14ac:dyDescent="0.25">
      <c r="A69" s="442"/>
      <c r="B69" s="10">
        <v>67</v>
      </c>
      <c r="C69" s="9">
        <v>91</v>
      </c>
      <c r="D69" s="359">
        <v>30041845</v>
      </c>
      <c r="E69" s="359" t="s">
        <v>517</v>
      </c>
      <c r="F69" s="359" t="s">
        <v>521</v>
      </c>
      <c r="G69" s="359" t="s">
        <v>524</v>
      </c>
      <c r="H69" s="359" t="s">
        <v>540</v>
      </c>
      <c r="I69" s="360">
        <v>44831.652083333334</v>
      </c>
      <c r="J69" s="359" t="s">
        <v>548</v>
      </c>
      <c r="K69" s="332" t="s">
        <v>126</v>
      </c>
      <c r="L69" s="356">
        <v>44814</v>
      </c>
      <c r="M69" s="357">
        <v>0.68541666666666667</v>
      </c>
      <c r="N69" s="361" t="s">
        <v>548</v>
      </c>
      <c r="O69" s="356">
        <v>44831</v>
      </c>
      <c r="P69" s="357">
        <v>0.65208333333333335</v>
      </c>
      <c r="Q69" s="356"/>
      <c r="R69" s="3"/>
      <c r="S69" s="11"/>
      <c r="T69" s="356">
        <v>44814</v>
      </c>
      <c r="U69" s="3">
        <v>0.70694444444444438</v>
      </c>
      <c r="V69" s="11" t="s">
        <v>548</v>
      </c>
      <c r="W69" s="300">
        <f t="shared" ref="W69:W72" si="20">(U69+T69)-(P69+O69)</f>
        <v>-16.945138888891961</v>
      </c>
      <c r="X69" s="13">
        <v>44815</v>
      </c>
      <c r="Y69" s="3">
        <v>0.83611111111111114</v>
      </c>
      <c r="Z69" s="11" t="s">
        <v>548</v>
      </c>
      <c r="AA69" s="15">
        <f t="shared" si="14"/>
        <v>1.1291666666656965</v>
      </c>
      <c r="AB69" s="13"/>
      <c r="AC69" s="3"/>
      <c r="AD69" s="11"/>
      <c r="AE69" s="15">
        <f t="shared" si="15"/>
        <v>-44815.836111111108</v>
      </c>
      <c r="AF69" s="219"/>
      <c r="AG69" s="215"/>
      <c r="AH69" s="218"/>
      <c r="AI69" s="11"/>
      <c r="AJ69" s="15">
        <f t="shared" si="16"/>
        <v>-44814.706944444442</v>
      </c>
      <c r="AK69" s="358"/>
      <c r="AL69" s="358"/>
      <c r="AM69" s="358"/>
      <c r="AN69" s="15">
        <f t="shared" si="17"/>
        <v>-44814.706944444442</v>
      </c>
      <c r="AO69" s="356">
        <v>44831</v>
      </c>
      <c r="AP69" s="357">
        <v>0.65555555555555556</v>
      </c>
      <c r="AQ69" s="18">
        <f t="shared" si="18"/>
        <v>16.948611111110949</v>
      </c>
      <c r="AR69" s="356">
        <v>44831</v>
      </c>
      <c r="AS69" s="357">
        <v>0.65555555555555556</v>
      </c>
      <c r="AT69" s="361" t="s">
        <v>548</v>
      </c>
      <c r="AU69" s="19">
        <f t="shared" si="19"/>
        <v>16.948611111110949</v>
      </c>
      <c r="AV69" s="20">
        <v>90512</v>
      </c>
      <c r="AW69" s="20" t="s">
        <v>1245</v>
      </c>
      <c r="AX69" s="20" t="s">
        <v>132</v>
      </c>
      <c r="AY69" s="20" t="s">
        <v>134</v>
      </c>
      <c r="AZ69" s="20" t="s">
        <v>152</v>
      </c>
      <c r="BA69" s="369" t="s">
        <v>188</v>
      </c>
      <c r="BB69" s="269" t="s">
        <v>1051</v>
      </c>
      <c r="BC69" s="263" t="s">
        <v>1052</v>
      </c>
      <c r="BD69" s="24"/>
      <c r="BE69" s="23" t="s">
        <v>74</v>
      </c>
      <c r="BF69" s="23"/>
      <c r="BJ69" s="25"/>
      <c r="BK69" s="25"/>
      <c r="BL69" s="25"/>
      <c r="BM69" s="25"/>
      <c r="BN69" s="25"/>
      <c r="BO69" s="25"/>
      <c r="BP69" s="25"/>
      <c r="BQ69" s="25"/>
      <c r="BR69" s="25"/>
      <c r="BS69" s="25"/>
      <c r="BT69" s="25"/>
      <c r="BU69" s="25"/>
      <c r="BV69"/>
      <c r="BW69"/>
      <c r="BX69"/>
      <c r="BY69" s="25"/>
      <c r="BZ69" s="25"/>
      <c r="CA69" s="25"/>
      <c r="CB69" s="25"/>
      <c r="CC69" s="25"/>
      <c r="CD69" s="25"/>
      <c r="CE69" s="25"/>
      <c r="CF69" s="295"/>
      <c r="CG69" s="295"/>
      <c r="CH69" s="296"/>
      <c r="CI69" s="25"/>
      <c r="CJ69"/>
      <c r="CK69"/>
      <c r="CQ69" s="295"/>
      <c r="CR69" s="295"/>
      <c r="CS69" s="296"/>
      <c r="CT69" s="25"/>
      <c r="CU69" s="25"/>
      <c r="CV69" s="25"/>
      <c r="CW69"/>
      <c r="CX69"/>
      <c r="CY69"/>
    </row>
    <row r="70" spans="1:103" ht="15" customHeight="1" x14ac:dyDescent="0.25">
      <c r="A70" s="442"/>
      <c r="B70" s="10">
        <v>68</v>
      </c>
      <c r="C70" s="5">
        <v>274</v>
      </c>
      <c r="D70" s="359">
        <v>30091161</v>
      </c>
      <c r="E70" s="359" t="s">
        <v>520</v>
      </c>
      <c r="F70" s="359" t="s">
        <v>521</v>
      </c>
      <c r="G70" s="359" t="s">
        <v>526</v>
      </c>
      <c r="H70" s="359" t="s">
        <v>38</v>
      </c>
      <c r="I70" s="360">
        <v>44831.685416666667</v>
      </c>
      <c r="J70" s="359" t="s">
        <v>549</v>
      </c>
      <c r="K70" s="332" t="s">
        <v>39</v>
      </c>
      <c r="L70" s="356">
        <v>44831</v>
      </c>
      <c r="M70" s="357">
        <v>0.68541666666666667</v>
      </c>
      <c r="N70" s="361" t="s">
        <v>549</v>
      </c>
      <c r="O70" s="356">
        <v>44831</v>
      </c>
      <c r="P70" s="357">
        <v>0.68541666666666667</v>
      </c>
      <c r="Q70" s="356"/>
      <c r="R70" s="3"/>
      <c r="S70" s="11"/>
      <c r="T70" s="356">
        <v>44831</v>
      </c>
      <c r="U70" s="3">
        <v>0.68611111111111101</v>
      </c>
      <c r="V70" s="361" t="s">
        <v>549</v>
      </c>
      <c r="W70" s="300">
        <f t="shared" si="20"/>
        <v>6.944444467080757E-4</v>
      </c>
      <c r="X70" s="13"/>
      <c r="Y70" s="3"/>
      <c r="Z70" s="11"/>
      <c r="AA70" s="15">
        <f t="shared" si="14"/>
        <v>-44831.686111111114</v>
      </c>
      <c r="AB70" s="13"/>
      <c r="AC70" s="3"/>
      <c r="AD70" s="11"/>
      <c r="AE70" s="15">
        <f t="shared" si="15"/>
        <v>0</v>
      </c>
      <c r="AF70" s="219"/>
      <c r="AG70" s="215"/>
      <c r="AH70" s="218"/>
      <c r="AI70" s="11"/>
      <c r="AJ70" s="15">
        <f t="shared" si="16"/>
        <v>-44831.686111111114</v>
      </c>
      <c r="AK70" s="358"/>
      <c r="AL70" s="358"/>
      <c r="AM70" s="358"/>
      <c r="AN70" s="15">
        <f t="shared" si="17"/>
        <v>-44831.686111111114</v>
      </c>
      <c r="AO70" s="356">
        <v>44831</v>
      </c>
      <c r="AP70" s="357">
        <v>0.69861111111111107</v>
      </c>
      <c r="AQ70" s="18">
        <f t="shared" si="18"/>
        <v>1.2499999997089617E-2</v>
      </c>
      <c r="AR70" s="356">
        <v>44831</v>
      </c>
      <c r="AS70" s="357">
        <v>0.69861111111111107</v>
      </c>
      <c r="AT70" s="361" t="s">
        <v>548</v>
      </c>
      <c r="AU70" s="19">
        <f t="shared" si="19"/>
        <v>1.2499999997089617E-2</v>
      </c>
      <c r="AV70" s="20"/>
      <c r="AW70" s="20"/>
      <c r="AX70" s="20" t="s">
        <v>132</v>
      </c>
      <c r="AY70" s="20" t="s">
        <v>134</v>
      </c>
      <c r="AZ70" s="20" t="s">
        <v>144</v>
      </c>
      <c r="BA70" s="369" t="s">
        <v>176</v>
      </c>
      <c r="BB70" s="270" t="s">
        <v>1141</v>
      </c>
      <c r="BC70" s="264" t="s">
        <v>1142</v>
      </c>
      <c r="BD70" s="24"/>
      <c r="BE70" s="23" t="s">
        <v>74</v>
      </c>
      <c r="BF70" s="23"/>
      <c r="BJ70" s="25"/>
      <c r="BK70" s="25"/>
      <c r="BL70" s="25"/>
      <c r="BM70" s="25"/>
      <c r="BN70" s="25"/>
      <c r="BO70" s="25"/>
      <c r="BP70" s="25"/>
      <c r="BQ70" s="25"/>
      <c r="BR70" s="25"/>
      <c r="BS70" s="25"/>
      <c r="BT70" s="25"/>
      <c r="BU70" s="25"/>
      <c r="BV70"/>
      <c r="BW70"/>
      <c r="BX70"/>
      <c r="BY70" s="25"/>
      <c r="BZ70" s="25"/>
      <c r="CA70" s="25"/>
      <c r="CB70" s="25"/>
      <c r="CC70" s="25"/>
      <c r="CD70" s="25"/>
      <c r="CE70" s="25"/>
      <c r="CF70" s="295"/>
      <c r="CG70" s="295"/>
      <c r="CH70" s="296"/>
      <c r="CI70" s="25"/>
      <c r="CJ70"/>
      <c r="CK70"/>
      <c r="CQ70" s="295"/>
      <c r="CR70" s="295"/>
      <c r="CS70" s="296"/>
      <c r="CT70" s="25"/>
      <c r="CU70" s="25"/>
      <c r="CV70" s="25"/>
      <c r="CW70"/>
      <c r="CX70"/>
      <c r="CY70"/>
    </row>
    <row r="71" spans="1:103" ht="15" customHeight="1" x14ac:dyDescent="0.25">
      <c r="A71" s="442"/>
      <c r="B71" s="26">
        <v>69</v>
      </c>
      <c r="C71" s="9" t="s">
        <v>1183</v>
      </c>
      <c r="D71" s="359">
        <v>30223425</v>
      </c>
      <c r="E71" s="359" t="s">
        <v>520</v>
      </c>
      <c r="F71" s="359" t="s">
        <v>521</v>
      </c>
      <c r="G71" s="359" t="s">
        <v>524</v>
      </c>
      <c r="H71" s="359" t="s">
        <v>530</v>
      </c>
      <c r="I71" s="360">
        <v>44831.793055555558</v>
      </c>
      <c r="J71" s="359" t="s">
        <v>549</v>
      </c>
      <c r="K71" s="332" t="s">
        <v>41</v>
      </c>
      <c r="L71" s="356">
        <v>44831</v>
      </c>
      <c r="M71" s="357">
        <v>0.79305555555555562</v>
      </c>
      <c r="N71" s="361" t="s">
        <v>549</v>
      </c>
      <c r="O71" s="356">
        <v>44831</v>
      </c>
      <c r="P71" s="357">
        <v>0.79305555555555562</v>
      </c>
      <c r="Q71" s="356"/>
      <c r="R71" s="3"/>
      <c r="S71" s="11"/>
      <c r="T71" s="356">
        <v>44831</v>
      </c>
      <c r="U71" s="3">
        <v>0.8618055555555556</v>
      </c>
      <c r="V71" s="361" t="s">
        <v>549</v>
      </c>
      <c r="W71" s="300">
        <f t="shared" si="20"/>
        <v>6.8749999998544808E-2</v>
      </c>
      <c r="X71" s="13">
        <v>44832</v>
      </c>
      <c r="Y71" s="3">
        <v>0.42430555555555555</v>
      </c>
      <c r="Z71" s="361" t="s">
        <v>549</v>
      </c>
      <c r="AA71" s="15">
        <f t="shared" si="14"/>
        <v>0.5625</v>
      </c>
      <c r="AB71" s="13"/>
      <c r="AC71" s="3"/>
      <c r="AD71" s="11"/>
      <c r="AE71" s="15">
        <f t="shared" si="15"/>
        <v>-44832.424305555556</v>
      </c>
      <c r="AF71" s="219"/>
      <c r="AG71" s="215"/>
      <c r="AH71" s="218"/>
      <c r="AI71" s="11"/>
      <c r="AJ71" s="15">
        <f t="shared" si="16"/>
        <v>-44831.861805555556</v>
      </c>
      <c r="AK71" s="358"/>
      <c r="AL71" s="358"/>
      <c r="AM71" s="358"/>
      <c r="AN71" s="15">
        <f t="shared" si="17"/>
        <v>-44831.861805555556</v>
      </c>
      <c r="AO71" s="356">
        <v>44832</v>
      </c>
      <c r="AP71" s="357">
        <v>0.79305555555555562</v>
      </c>
      <c r="AQ71" s="18">
        <f t="shared" si="18"/>
        <v>0.93125000000145519</v>
      </c>
      <c r="AR71" s="356">
        <v>44833</v>
      </c>
      <c r="AS71" s="357">
        <v>0.5805555555555556</v>
      </c>
      <c r="AT71" s="361" t="s">
        <v>549</v>
      </c>
      <c r="AU71" s="19">
        <f t="shared" si="19"/>
        <v>1.71875</v>
      </c>
      <c r="AV71" s="20">
        <v>13667</v>
      </c>
      <c r="AW71" s="20" t="s">
        <v>1248</v>
      </c>
      <c r="AX71" s="20" t="s">
        <v>140</v>
      </c>
      <c r="AY71" s="20" t="s">
        <v>162</v>
      </c>
      <c r="AZ71" s="20" t="s">
        <v>1109</v>
      </c>
      <c r="BA71" s="369" t="s">
        <v>484</v>
      </c>
      <c r="BB71" s="270" t="s">
        <v>1143</v>
      </c>
      <c r="BC71" s="264" t="s">
        <v>1144</v>
      </c>
      <c r="BD71" s="24"/>
      <c r="BE71" s="23" t="s">
        <v>74</v>
      </c>
      <c r="BF71" s="23"/>
      <c r="BJ71" s="25"/>
      <c r="BK71" s="25"/>
      <c r="BL71" s="25"/>
      <c r="BM71" s="25"/>
      <c r="BN71" s="25"/>
      <c r="BO71" s="25"/>
      <c r="BP71" s="25"/>
      <c r="BQ71" s="25"/>
      <c r="BR71" s="25"/>
      <c r="BS71" s="25"/>
      <c r="BT71" s="25"/>
      <c r="BU71" s="25"/>
      <c r="BV71"/>
      <c r="BW71"/>
      <c r="BX71"/>
      <c r="BY71" s="25"/>
      <c r="BZ71" s="25"/>
      <c r="CA71" s="25"/>
      <c r="CB71" s="25"/>
      <c r="CC71" s="25"/>
      <c r="CD71" s="25"/>
      <c r="CE71" s="25"/>
      <c r="CF71" s="295"/>
      <c r="CG71" s="295"/>
      <c r="CH71" s="296"/>
      <c r="CI71" s="25"/>
      <c r="CJ71"/>
      <c r="CK71"/>
      <c r="CQ71" s="295"/>
      <c r="CR71" s="295"/>
      <c r="CS71" s="296"/>
      <c r="CT71" s="25"/>
      <c r="CU71" s="25"/>
      <c r="CV71" s="25"/>
      <c r="CW71"/>
      <c r="CX71"/>
      <c r="CY71"/>
    </row>
    <row r="72" spans="1:103" ht="15" customHeight="1" x14ac:dyDescent="0.25">
      <c r="A72" s="442"/>
      <c r="B72" s="10">
        <v>70</v>
      </c>
      <c r="C72" s="9">
        <v>278</v>
      </c>
      <c r="D72" s="359">
        <v>30056449</v>
      </c>
      <c r="E72" s="359" t="s">
        <v>519</v>
      </c>
      <c r="F72" s="359" t="s">
        <v>523</v>
      </c>
      <c r="G72" s="359" t="s">
        <v>524</v>
      </c>
      <c r="H72" s="359" t="s">
        <v>538</v>
      </c>
      <c r="I72" s="360">
        <v>44831.863194444442</v>
      </c>
      <c r="J72" s="359" t="s">
        <v>549</v>
      </c>
      <c r="K72" s="332" t="s">
        <v>41</v>
      </c>
      <c r="L72" s="356">
        <v>44831</v>
      </c>
      <c r="M72" s="357">
        <v>0.86319444444444438</v>
      </c>
      <c r="N72" s="361" t="s">
        <v>549</v>
      </c>
      <c r="O72" s="356">
        <v>44831</v>
      </c>
      <c r="P72" s="357">
        <v>0.86319444444444438</v>
      </c>
      <c r="Q72" s="356"/>
      <c r="R72" s="3"/>
      <c r="S72" s="11"/>
      <c r="T72" s="356">
        <v>44831</v>
      </c>
      <c r="U72" s="3">
        <v>0.91319444444444453</v>
      </c>
      <c r="V72" s="361" t="s">
        <v>549</v>
      </c>
      <c r="W72" s="300">
        <f t="shared" si="20"/>
        <v>5.0000000002910383E-2</v>
      </c>
      <c r="X72" s="13">
        <v>44832</v>
      </c>
      <c r="Y72" s="3">
        <v>0.42569444444444443</v>
      </c>
      <c r="Z72" s="361" t="s">
        <v>549</v>
      </c>
      <c r="AA72" s="15">
        <f t="shared" si="14"/>
        <v>0.51249999999708962</v>
      </c>
      <c r="AB72" s="13">
        <v>44833</v>
      </c>
      <c r="AC72" s="3">
        <v>0.50972222222222219</v>
      </c>
      <c r="AD72" s="361" t="s">
        <v>549</v>
      </c>
      <c r="AE72" s="15">
        <f t="shared" si="15"/>
        <v>1.0840277777824667</v>
      </c>
      <c r="AF72" s="219"/>
      <c r="AG72" s="215"/>
      <c r="AH72" s="218"/>
      <c r="AI72" s="11"/>
      <c r="AJ72" s="15">
        <f t="shared" si="16"/>
        <v>-44831.913194444445</v>
      </c>
      <c r="AK72" s="358"/>
      <c r="AL72" s="358"/>
      <c r="AM72" s="358"/>
      <c r="AN72" s="15">
        <f t="shared" si="17"/>
        <v>-44831.913194444445</v>
      </c>
      <c r="AO72" s="356">
        <v>44833</v>
      </c>
      <c r="AP72" s="357">
        <v>0.55486111111111114</v>
      </c>
      <c r="AQ72" s="18">
        <f t="shared" si="18"/>
        <v>1.6416666666627862</v>
      </c>
      <c r="AR72" s="356">
        <v>44833</v>
      </c>
      <c r="AS72" s="357">
        <v>0.55486111111111114</v>
      </c>
      <c r="AT72" s="361" t="s">
        <v>549</v>
      </c>
      <c r="AU72" s="19">
        <f t="shared" si="19"/>
        <v>1.6416666666627862</v>
      </c>
      <c r="AV72" s="20">
        <v>10524</v>
      </c>
      <c r="AW72" s="20" t="s">
        <v>1249</v>
      </c>
      <c r="AX72" s="20" t="s">
        <v>132</v>
      </c>
      <c r="AY72" s="20" t="s">
        <v>134</v>
      </c>
      <c r="AZ72" s="20" t="s">
        <v>164</v>
      </c>
      <c r="BA72" s="369" t="s">
        <v>232</v>
      </c>
      <c r="BB72" s="270" t="s">
        <v>1145</v>
      </c>
      <c r="BC72" s="264" t="s">
        <v>1146</v>
      </c>
      <c r="BD72" s="24"/>
      <c r="BE72" s="23" t="s">
        <v>74</v>
      </c>
      <c r="BF72" s="23"/>
      <c r="BJ72" s="25"/>
      <c r="BK72" s="25"/>
      <c r="BL72" s="25"/>
      <c r="BM72" s="25"/>
      <c r="BN72" s="25"/>
      <c r="BO72" s="25"/>
      <c r="BP72" s="25"/>
      <c r="BQ72" s="25"/>
      <c r="BR72" s="25"/>
      <c r="BS72" s="25"/>
      <c r="BT72" s="25"/>
      <c r="BU72" s="25"/>
      <c r="BV72"/>
      <c r="BW72"/>
      <c r="BX72"/>
      <c r="BY72" s="25"/>
      <c r="BZ72" s="25"/>
      <c r="CA72" s="25"/>
      <c r="CB72" s="25"/>
      <c r="CC72" s="25"/>
      <c r="CD72" s="25"/>
      <c r="CE72" s="25"/>
      <c r="CF72" s="295"/>
      <c r="CG72" s="295"/>
      <c r="CH72" s="296"/>
      <c r="CI72" s="25"/>
      <c r="CJ72"/>
      <c r="CK72"/>
      <c r="CL72"/>
      <c r="CM72"/>
      <c r="CN72"/>
      <c r="CQ72" s="25"/>
      <c r="CR72" s="25"/>
      <c r="CS72" s="25"/>
      <c r="CT72" s="25"/>
      <c r="CU72" s="25"/>
      <c r="CV72" s="25"/>
      <c r="CW72"/>
      <c r="CX72"/>
      <c r="CY72"/>
    </row>
    <row r="73" spans="1:103" ht="15" customHeight="1" x14ac:dyDescent="0.25">
      <c r="A73" s="442"/>
      <c r="B73" s="26">
        <v>71</v>
      </c>
      <c r="C73" s="9">
        <v>278</v>
      </c>
      <c r="D73" s="359">
        <v>30056449</v>
      </c>
      <c r="E73" s="359" t="s">
        <v>519</v>
      </c>
      <c r="F73" s="359" t="s">
        <v>521</v>
      </c>
      <c r="G73" s="359" t="s">
        <v>524</v>
      </c>
      <c r="H73" s="359" t="s">
        <v>53</v>
      </c>
      <c r="I73" s="360">
        <v>44831.863194444442</v>
      </c>
      <c r="J73" s="359" t="s">
        <v>549</v>
      </c>
      <c r="K73" s="332" t="s">
        <v>41</v>
      </c>
      <c r="L73" s="356">
        <v>44831</v>
      </c>
      <c r="M73" s="357">
        <v>0.86319444444444438</v>
      </c>
      <c r="N73" s="361" t="s">
        <v>549</v>
      </c>
      <c r="O73" s="356">
        <v>44831</v>
      </c>
      <c r="P73" s="357">
        <v>0.86319444444444438</v>
      </c>
      <c r="Q73" s="356"/>
      <c r="R73" s="3"/>
      <c r="S73" s="11"/>
      <c r="T73" s="356">
        <v>44831</v>
      </c>
      <c r="U73" s="3">
        <v>0.91249999999999998</v>
      </c>
      <c r="V73" s="361" t="s">
        <v>549</v>
      </c>
      <c r="W73" s="300">
        <f t="shared" ref="W73:W77" si="21">(U73+T73)-(P73+O73)</f>
        <v>4.9305555556202307E-2</v>
      </c>
      <c r="X73" s="13">
        <v>44832</v>
      </c>
      <c r="Y73" s="3">
        <v>0.42569444444444443</v>
      </c>
      <c r="Z73" s="361" t="s">
        <v>549</v>
      </c>
      <c r="AA73" s="15">
        <f t="shared" si="14"/>
        <v>0.51319444444379769</v>
      </c>
      <c r="AB73" s="13"/>
      <c r="AC73" s="3"/>
      <c r="AD73" s="11"/>
      <c r="AE73" s="15">
        <f t="shared" si="15"/>
        <v>-44832.425694444442</v>
      </c>
      <c r="AF73" s="219"/>
      <c r="AG73" s="215"/>
      <c r="AH73" s="218"/>
      <c r="AI73" s="11"/>
      <c r="AJ73" s="15">
        <f t="shared" si="16"/>
        <v>-44831.912499999999</v>
      </c>
      <c r="AK73" s="358"/>
      <c r="AL73" s="358"/>
      <c r="AM73" s="358"/>
      <c r="AN73" s="15">
        <f t="shared" si="17"/>
        <v>-44831.912499999999</v>
      </c>
      <c r="AO73" s="356">
        <v>44832</v>
      </c>
      <c r="AP73" s="357">
        <v>0.81180555555555556</v>
      </c>
      <c r="AQ73" s="18">
        <f t="shared" si="18"/>
        <v>0.89930555555474712</v>
      </c>
      <c r="AR73" s="356">
        <v>44833</v>
      </c>
      <c r="AS73" s="357">
        <v>0.50486111111111109</v>
      </c>
      <c r="AT73" s="361" t="s">
        <v>549</v>
      </c>
      <c r="AU73" s="19">
        <f t="shared" si="19"/>
        <v>1.5923611111138598</v>
      </c>
      <c r="AV73" s="20">
        <v>4873</v>
      </c>
      <c r="AW73" s="20" t="s">
        <v>1223</v>
      </c>
      <c r="AX73" s="20" t="s">
        <v>132</v>
      </c>
      <c r="AY73" s="20" t="s">
        <v>134</v>
      </c>
      <c r="AZ73" s="20" t="s">
        <v>164</v>
      </c>
      <c r="BA73" s="369" t="s">
        <v>232</v>
      </c>
      <c r="BB73" s="270" t="s">
        <v>1145</v>
      </c>
      <c r="BC73" s="264" t="s">
        <v>1146</v>
      </c>
      <c r="BD73" s="24"/>
      <c r="BE73" s="23" t="s">
        <v>74</v>
      </c>
      <c r="BF73" s="23"/>
      <c r="BJ73" s="25"/>
      <c r="BK73" s="25"/>
      <c r="BL73" s="25"/>
      <c r="BM73" s="25"/>
      <c r="BN73" s="25"/>
      <c r="BO73" s="25"/>
      <c r="BP73" s="25"/>
      <c r="BQ73" s="25"/>
      <c r="BR73" s="25"/>
      <c r="BS73" s="25"/>
      <c r="BT73" s="25"/>
      <c r="BU73" s="25"/>
      <c r="BV73"/>
      <c r="BW73"/>
      <c r="BX73"/>
      <c r="BY73" s="25"/>
      <c r="BZ73" s="25"/>
      <c r="CA73" s="25"/>
      <c r="CB73" s="25"/>
      <c r="CC73" s="25"/>
      <c r="CD73" s="25"/>
      <c r="CE73" s="25"/>
      <c r="CF73" s="295"/>
      <c r="CG73" s="295"/>
      <c r="CH73" s="296"/>
      <c r="CI73" s="25"/>
      <c r="CJ73"/>
      <c r="CK73"/>
      <c r="CL73"/>
      <c r="CM73"/>
      <c r="CN73"/>
      <c r="CQ73" s="25"/>
      <c r="CR73" s="25"/>
      <c r="CS73" s="25"/>
      <c r="CT73" s="25"/>
      <c r="CU73" s="25"/>
      <c r="CV73" s="25"/>
      <c r="CW73"/>
      <c r="CX73"/>
      <c r="CY73"/>
    </row>
    <row r="74" spans="1:103" ht="15" customHeight="1" x14ac:dyDescent="0.25">
      <c r="A74" s="442"/>
      <c r="B74" s="10">
        <v>72</v>
      </c>
      <c r="C74" s="9">
        <v>267</v>
      </c>
      <c r="D74" s="359">
        <v>1755324</v>
      </c>
      <c r="E74" s="359" t="s">
        <v>517</v>
      </c>
      <c r="F74" s="359" t="s">
        <v>521</v>
      </c>
      <c r="G74" s="359" t="s">
        <v>524</v>
      </c>
      <c r="H74" s="359" t="s">
        <v>59</v>
      </c>
      <c r="I74" s="360">
        <v>44832.40625</v>
      </c>
      <c r="J74" s="359" t="s">
        <v>549</v>
      </c>
      <c r="K74" s="332" t="s">
        <v>126</v>
      </c>
      <c r="L74" s="356">
        <v>44830</v>
      </c>
      <c r="M74" s="357">
        <v>0.68819444444444444</v>
      </c>
      <c r="N74" s="361" t="s">
        <v>549</v>
      </c>
      <c r="O74" s="356">
        <v>44832</v>
      </c>
      <c r="P74" s="357">
        <v>0.40625</v>
      </c>
      <c r="Q74" s="356">
        <v>44832</v>
      </c>
      <c r="R74" s="3">
        <v>0.40138888888888885</v>
      </c>
      <c r="S74" s="361" t="s">
        <v>549</v>
      </c>
      <c r="T74" s="356">
        <v>44832</v>
      </c>
      <c r="U74" s="3">
        <v>0.40625</v>
      </c>
      <c r="V74" s="361" t="s">
        <v>549</v>
      </c>
      <c r="W74" s="300">
        <f t="shared" si="21"/>
        <v>0</v>
      </c>
      <c r="X74" s="13">
        <v>44833</v>
      </c>
      <c r="Y74" s="3">
        <v>0.63888888888888895</v>
      </c>
      <c r="Z74" s="361" t="s">
        <v>549</v>
      </c>
      <c r="AA74" s="15">
        <f t="shared" si="14"/>
        <v>1.2326388888905058</v>
      </c>
      <c r="AB74" s="13"/>
      <c r="AC74" s="3"/>
      <c r="AD74" s="11"/>
      <c r="AE74" s="15">
        <f t="shared" si="15"/>
        <v>-44833.638888888891</v>
      </c>
      <c r="AF74" s="219"/>
      <c r="AG74" s="215"/>
      <c r="AH74" s="218"/>
      <c r="AI74" s="11"/>
      <c r="AJ74" s="15">
        <f t="shared" si="16"/>
        <v>-44832.40625</v>
      </c>
      <c r="AK74" s="358"/>
      <c r="AL74" s="358"/>
      <c r="AM74" s="358"/>
      <c r="AN74" s="15">
        <f t="shared" si="17"/>
        <v>-44832.40625</v>
      </c>
      <c r="AO74" s="356">
        <v>44840</v>
      </c>
      <c r="AP74" s="357">
        <v>0.68263888888888891</v>
      </c>
      <c r="AQ74" s="18">
        <f t="shared" si="18"/>
        <v>8.2763888888875954</v>
      </c>
      <c r="AR74" s="356">
        <v>44840</v>
      </c>
      <c r="AS74" s="357">
        <v>0.68263888888888891</v>
      </c>
      <c r="AT74" s="361" t="s">
        <v>549</v>
      </c>
      <c r="AU74" s="19">
        <f t="shared" si="19"/>
        <v>8.2763888888875954</v>
      </c>
      <c r="AV74" s="20">
        <v>6884</v>
      </c>
      <c r="AW74" s="20" t="s">
        <v>1244</v>
      </c>
      <c r="AX74" s="20" t="s">
        <v>132</v>
      </c>
      <c r="AY74" s="20" t="s">
        <v>134</v>
      </c>
      <c r="AZ74" s="20" t="s">
        <v>152</v>
      </c>
      <c r="BA74" s="369" t="s">
        <v>188</v>
      </c>
      <c r="BB74" s="270" t="s">
        <v>1133</v>
      </c>
      <c r="BC74" s="264" t="s">
        <v>1134</v>
      </c>
      <c r="BD74" s="24"/>
      <c r="BE74" s="23" t="s">
        <v>74</v>
      </c>
      <c r="BF74" s="23"/>
      <c r="BJ74" s="25"/>
      <c r="BK74" s="25"/>
      <c r="BL74" s="25"/>
      <c r="BM74" s="25"/>
      <c r="BN74" s="25"/>
      <c r="BO74" s="25"/>
      <c r="BP74" s="25"/>
      <c r="BQ74" s="25"/>
      <c r="BR74" s="25"/>
      <c r="BS74" s="25"/>
      <c r="BT74" s="25"/>
      <c r="BU74" s="25"/>
      <c r="BV74"/>
      <c r="BW74"/>
      <c r="BX74"/>
      <c r="BY74" s="25"/>
      <c r="BZ74" s="25"/>
      <c r="CA74" s="25"/>
      <c r="CB74" s="25"/>
      <c r="CC74" s="25"/>
      <c r="CD74" s="25"/>
      <c r="CE74" s="25"/>
      <c r="CF74" s="295"/>
      <c r="CG74" s="295"/>
      <c r="CH74" s="296"/>
      <c r="CI74" s="25"/>
      <c r="CJ74"/>
      <c r="CK74"/>
      <c r="CL74"/>
      <c r="CM74"/>
      <c r="CN74"/>
      <c r="CQ74" s="25"/>
      <c r="CR74" s="25"/>
      <c r="CS74" s="25"/>
      <c r="CT74" s="25"/>
      <c r="CU74" s="25"/>
      <c r="CV74"/>
      <c r="CW74"/>
      <c r="CX74"/>
      <c r="CY74"/>
    </row>
    <row r="75" spans="1:103" ht="15" customHeight="1" x14ac:dyDescent="0.25">
      <c r="A75" s="442"/>
      <c r="B75" s="10">
        <v>73</v>
      </c>
      <c r="C75" s="5">
        <v>279</v>
      </c>
      <c r="D75" s="359">
        <v>30222407</v>
      </c>
      <c r="E75" s="359" t="s">
        <v>520</v>
      </c>
      <c r="F75" s="359" t="s">
        <v>521</v>
      </c>
      <c r="G75" s="359" t="s">
        <v>526</v>
      </c>
      <c r="H75" s="359" t="s">
        <v>38</v>
      </c>
      <c r="I75" s="360">
        <v>44832.636805555558</v>
      </c>
      <c r="J75" s="359" t="s">
        <v>548</v>
      </c>
      <c r="K75" s="332" t="s">
        <v>39</v>
      </c>
      <c r="L75" s="356">
        <v>44832</v>
      </c>
      <c r="M75" s="357">
        <v>0.63680555555555551</v>
      </c>
      <c r="N75" s="361" t="s">
        <v>548</v>
      </c>
      <c r="O75" s="356">
        <v>44832</v>
      </c>
      <c r="P75" s="357">
        <v>0.63680555555555551</v>
      </c>
      <c r="Q75" s="356"/>
      <c r="R75" s="3"/>
      <c r="S75" s="11"/>
      <c r="T75" s="356">
        <v>44832</v>
      </c>
      <c r="U75" s="3">
        <v>0.63680555555555551</v>
      </c>
      <c r="V75" s="361" t="s">
        <v>548</v>
      </c>
      <c r="W75" s="300">
        <f t="shared" si="21"/>
        <v>0</v>
      </c>
      <c r="X75" s="13"/>
      <c r="Y75" s="3"/>
      <c r="Z75" s="11"/>
      <c r="AA75" s="15">
        <f t="shared" si="14"/>
        <v>-44832.636805555558</v>
      </c>
      <c r="AB75" s="13"/>
      <c r="AC75" s="3"/>
      <c r="AD75" s="11"/>
      <c r="AE75" s="15">
        <f t="shared" si="15"/>
        <v>0</v>
      </c>
      <c r="AF75" s="219"/>
      <c r="AG75" s="215"/>
      <c r="AH75" s="218"/>
      <c r="AI75" s="11"/>
      <c r="AJ75" s="15">
        <f t="shared" si="16"/>
        <v>-44832.636805555558</v>
      </c>
      <c r="AK75" s="358"/>
      <c r="AL75" s="358"/>
      <c r="AM75" s="358"/>
      <c r="AN75" s="15">
        <f t="shared" si="17"/>
        <v>-44832.636805555558</v>
      </c>
      <c r="AO75" s="356">
        <v>44832</v>
      </c>
      <c r="AP75" s="357">
        <v>0.64513888888888882</v>
      </c>
      <c r="AQ75" s="18">
        <f t="shared" si="18"/>
        <v>8.333333331393078E-3</v>
      </c>
      <c r="AR75" s="356">
        <v>44832</v>
      </c>
      <c r="AS75" s="357">
        <v>0.64513888888888882</v>
      </c>
      <c r="AT75" s="361" t="s">
        <v>548</v>
      </c>
      <c r="AU75" s="19">
        <f t="shared" si="19"/>
        <v>8.333333331393078E-3</v>
      </c>
      <c r="AV75" s="20"/>
      <c r="AW75" s="20"/>
      <c r="AX75" s="20" t="s">
        <v>132</v>
      </c>
      <c r="AY75" s="20" t="s">
        <v>134</v>
      </c>
      <c r="AZ75" s="20" t="s">
        <v>144</v>
      </c>
      <c r="BA75" s="369" t="s">
        <v>176</v>
      </c>
      <c r="BB75" s="270" t="s">
        <v>1147</v>
      </c>
      <c r="BC75" s="264" t="s">
        <v>1148</v>
      </c>
      <c r="BD75" s="24"/>
      <c r="BE75" s="23" t="s">
        <v>74</v>
      </c>
      <c r="BF75" s="23"/>
      <c r="BJ75" s="25"/>
      <c r="BK75" s="25"/>
      <c r="BL75" s="25"/>
      <c r="BM75" s="25"/>
      <c r="BN75" s="25"/>
      <c r="BO75" s="25"/>
      <c r="BP75" s="25"/>
      <c r="BQ75" s="25"/>
      <c r="BR75" s="25"/>
      <c r="BS75" s="25"/>
      <c r="BT75" s="25"/>
      <c r="BU75" s="25"/>
      <c r="BV75"/>
      <c r="BW75"/>
      <c r="BX75"/>
      <c r="BY75" s="25"/>
      <c r="BZ75" s="25"/>
      <c r="CA75" s="25"/>
      <c r="CB75" s="25"/>
      <c r="CC75" s="25"/>
      <c r="CD75" s="25"/>
      <c r="CE75" s="25"/>
      <c r="CF75" s="295"/>
      <c r="CG75" s="295"/>
      <c r="CH75" s="296"/>
      <c r="CI75" s="25"/>
      <c r="CJ75"/>
      <c r="CK75"/>
      <c r="CL75"/>
      <c r="CM75"/>
      <c r="CN75"/>
      <c r="CQ75" s="25"/>
      <c r="CR75" s="25"/>
      <c r="CS75" s="25"/>
      <c r="CT75" s="25"/>
      <c r="CU75" s="25"/>
      <c r="CV75"/>
      <c r="CW75"/>
      <c r="CX75"/>
    </row>
    <row r="76" spans="1:103" ht="15" customHeight="1" x14ac:dyDescent="0.25">
      <c r="A76" s="442"/>
      <c r="B76" s="10">
        <v>74</v>
      </c>
      <c r="C76" s="5">
        <v>280</v>
      </c>
      <c r="D76" s="359">
        <v>1574418</v>
      </c>
      <c r="E76" s="359" t="s">
        <v>520</v>
      </c>
      <c r="F76" s="359" t="s">
        <v>521</v>
      </c>
      <c r="G76" s="359" t="s">
        <v>526</v>
      </c>
      <c r="H76" s="359" t="s">
        <v>54</v>
      </c>
      <c r="I76" s="360">
        <v>44832.645138888889</v>
      </c>
      <c r="J76" s="359" t="s">
        <v>548</v>
      </c>
      <c r="K76" s="332" t="s">
        <v>39</v>
      </c>
      <c r="L76" s="356">
        <v>44832</v>
      </c>
      <c r="M76" s="357">
        <v>0.64513888888888882</v>
      </c>
      <c r="N76" s="361" t="s">
        <v>548</v>
      </c>
      <c r="O76" s="356">
        <v>44832</v>
      </c>
      <c r="P76" s="357">
        <v>0.64513888888888882</v>
      </c>
      <c r="Q76" s="356"/>
      <c r="R76" s="3"/>
      <c r="S76" s="11"/>
      <c r="T76" s="356">
        <v>44832</v>
      </c>
      <c r="U76" s="3">
        <v>0.65069444444444446</v>
      </c>
      <c r="V76" s="361" t="s">
        <v>548</v>
      </c>
      <c r="W76" s="300">
        <f t="shared" si="21"/>
        <v>5.5555555518367328E-3</v>
      </c>
      <c r="X76" s="13"/>
      <c r="Y76" s="3"/>
      <c r="Z76" s="218"/>
      <c r="AA76" s="15">
        <f t="shared" si="14"/>
        <v>-44832.650694444441</v>
      </c>
      <c r="AB76" s="13"/>
      <c r="AC76" s="3"/>
      <c r="AD76" s="218"/>
      <c r="AE76" s="15">
        <f t="shared" si="15"/>
        <v>0</v>
      </c>
      <c r="AF76" s="219"/>
      <c r="AG76" s="215"/>
      <c r="AH76" s="218"/>
      <c r="AI76" s="11"/>
      <c r="AJ76" s="15">
        <f t="shared" si="16"/>
        <v>-44832.650694444441</v>
      </c>
      <c r="AK76" s="358"/>
      <c r="AL76" s="358"/>
      <c r="AM76" s="358"/>
      <c r="AN76" s="15">
        <f t="shared" si="17"/>
        <v>-44832.650694444441</v>
      </c>
      <c r="AO76" s="356">
        <v>44832</v>
      </c>
      <c r="AP76" s="357">
        <v>0.65555555555555556</v>
      </c>
      <c r="AQ76" s="18">
        <f t="shared" si="18"/>
        <v>4.8611111124046147E-3</v>
      </c>
      <c r="AR76" s="356">
        <v>44832</v>
      </c>
      <c r="AS76" s="357">
        <v>0.65555555555555556</v>
      </c>
      <c r="AT76" s="361" t="s">
        <v>548</v>
      </c>
      <c r="AU76" s="19">
        <f t="shared" si="19"/>
        <v>4.8611111124046147E-3</v>
      </c>
      <c r="AV76" s="20"/>
      <c r="AW76" s="20"/>
      <c r="AX76" s="20" t="s">
        <v>148</v>
      </c>
      <c r="AY76" s="20" t="s">
        <v>150</v>
      </c>
      <c r="AZ76" s="20" t="s">
        <v>1111</v>
      </c>
      <c r="BA76" s="369" t="s">
        <v>390</v>
      </c>
      <c r="BB76" s="270" t="s">
        <v>1149</v>
      </c>
      <c r="BC76" s="264" t="s">
        <v>1150</v>
      </c>
      <c r="BD76" s="24"/>
      <c r="BE76" s="23" t="s">
        <v>74</v>
      </c>
      <c r="BF76" s="23"/>
      <c r="BJ76" s="25"/>
      <c r="BK76" s="25"/>
      <c r="BL76" s="25"/>
      <c r="BM76" s="25"/>
      <c r="BN76" s="25"/>
      <c r="BO76" s="25"/>
      <c r="BP76" s="25"/>
      <c r="BQ76" s="25"/>
      <c r="BR76" s="25"/>
      <c r="BS76" s="25"/>
      <c r="BT76" s="25"/>
      <c r="BU76" s="25"/>
      <c r="BV76"/>
      <c r="BW76"/>
      <c r="BX76"/>
      <c r="BY76" s="25"/>
      <c r="BZ76" s="25"/>
      <c r="CA76" s="25"/>
      <c r="CB76" s="25"/>
      <c r="CC76" s="25"/>
      <c r="CD76" s="25"/>
      <c r="CE76" s="25"/>
      <c r="CF76" s="295"/>
      <c r="CG76" s="295"/>
      <c r="CH76" s="296"/>
      <c r="CI76" s="25"/>
      <c r="CJ76"/>
      <c r="CK76"/>
      <c r="CL76"/>
      <c r="CM76"/>
      <c r="CN76"/>
      <c r="CQ76" s="25"/>
      <c r="CR76" s="25"/>
      <c r="CS76" s="25"/>
      <c r="CT76" s="25"/>
      <c r="CU76" s="25"/>
      <c r="CV76"/>
      <c r="CW76"/>
      <c r="CX76"/>
    </row>
    <row r="77" spans="1:103" ht="15" customHeight="1" x14ac:dyDescent="0.25">
      <c r="A77" s="443"/>
      <c r="B77" s="26">
        <v>75</v>
      </c>
      <c r="C77" s="5">
        <v>285</v>
      </c>
      <c r="D77" s="359">
        <v>1182431</v>
      </c>
      <c r="E77" s="359" t="s">
        <v>519</v>
      </c>
      <c r="F77" s="359" t="s">
        <v>521</v>
      </c>
      <c r="G77" s="359" t="s">
        <v>524</v>
      </c>
      <c r="H77" s="359" t="s">
        <v>998</v>
      </c>
      <c r="I77" s="360">
        <v>44832.820138888892</v>
      </c>
      <c r="J77" s="359" t="s">
        <v>548</v>
      </c>
      <c r="K77" s="332" t="s">
        <v>39</v>
      </c>
      <c r="L77" s="356">
        <v>44832</v>
      </c>
      <c r="M77" s="357">
        <v>0.82013888888888886</v>
      </c>
      <c r="N77" s="361" t="s">
        <v>548</v>
      </c>
      <c r="O77" s="356">
        <v>44832</v>
      </c>
      <c r="P77" s="357">
        <v>0.82013888888888886</v>
      </c>
      <c r="Q77" s="356"/>
      <c r="R77" s="3"/>
      <c r="S77" s="11"/>
      <c r="T77" s="356">
        <v>44832</v>
      </c>
      <c r="U77" s="3">
        <v>0.8222222222222223</v>
      </c>
      <c r="V77" s="361" t="s">
        <v>548</v>
      </c>
      <c r="W77" s="300">
        <f t="shared" si="21"/>
        <v>2.0833333328482695E-3</v>
      </c>
      <c r="X77" s="13"/>
      <c r="Y77" s="3"/>
      <c r="Z77" s="11"/>
      <c r="AA77" s="15">
        <f t="shared" si="14"/>
        <v>-44832.822222222225</v>
      </c>
      <c r="AB77" s="13"/>
      <c r="AC77" s="3"/>
      <c r="AD77" s="11"/>
      <c r="AE77" s="15">
        <f t="shared" si="15"/>
        <v>0</v>
      </c>
      <c r="AF77" s="219"/>
      <c r="AG77" s="215"/>
      <c r="AH77" s="218"/>
      <c r="AI77" s="11"/>
      <c r="AJ77" s="15">
        <f t="shared" si="16"/>
        <v>-44832.822222222225</v>
      </c>
      <c r="AK77" s="358"/>
      <c r="AL77" s="358"/>
      <c r="AM77" s="358"/>
      <c r="AN77" s="15">
        <f t="shared" si="17"/>
        <v>-44832.822222222225</v>
      </c>
      <c r="AO77" s="356">
        <v>44832</v>
      </c>
      <c r="AP77" s="357">
        <v>0.8256944444444444</v>
      </c>
      <c r="AQ77" s="18">
        <f t="shared" si="18"/>
        <v>3.4722222189884633E-3</v>
      </c>
      <c r="AR77" s="356">
        <v>44832</v>
      </c>
      <c r="AS77" s="357">
        <v>0.8256944444444444</v>
      </c>
      <c r="AT77" s="361" t="s">
        <v>548</v>
      </c>
      <c r="AU77" s="19">
        <f t="shared" si="19"/>
        <v>3.4722222189884633E-3</v>
      </c>
      <c r="AV77" s="20"/>
      <c r="AW77" s="20"/>
      <c r="AX77" s="20" t="s">
        <v>148</v>
      </c>
      <c r="AY77" s="20" t="s">
        <v>156</v>
      </c>
      <c r="AZ77" s="20" t="s">
        <v>210</v>
      </c>
      <c r="BA77" s="369" t="s">
        <v>440</v>
      </c>
      <c r="BB77" s="270" t="s">
        <v>1151</v>
      </c>
      <c r="BC77" s="264" t="s">
        <v>1152</v>
      </c>
      <c r="BD77" s="24"/>
      <c r="BE77" s="23" t="s">
        <v>74</v>
      </c>
      <c r="BF77" s="23"/>
      <c r="BJ77" s="25"/>
      <c r="BK77" s="25"/>
      <c r="BL77" s="25"/>
      <c r="BM77" s="25"/>
      <c r="BN77" s="25"/>
      <c r="BO77" s="25"/>
      <c r="BP77" s="25"/>
      <c r="BQ77" s="25"/>
      <c r="BR77" s="25"/>
      <c r="BS77" s="25"/>
      <c r="BT77" s="25"/>
      <c r="BU77" s="25"/>
      <c r="BV77"/>
      <c r="BW77"/>
      <c r="BX77"/>
      <c r="BY77" s="25"/>
      <c r="BZ77" s="25"/>
      <c r="CA77" s="25"/>
      <c r="CB77" s="25"/>
      <c r="CC77" s="25"/>
      <c r="CD77" s="25"/>
      <c r="CE77" s="25"/>
      <c r="CF77" s="295"/>
      <c r="CG77" s="295"/>
      <c r="CH77" s="296"/>
      <c r="CI77" s="25"/>
      <c r="CJ77"/>
      <c r="CK77"/>
      <c r="CL77"/>
      <c r="CM77"/>
      <c r="CN77"/>
      <c r="CO77" s="25"/>
      <c r="CP77" s="25"/>
      <c r="CQ77" s="25"/>
      <c r="CR77" s="25"/>
      <c r="CS77" s="25"/>
      <c r="CT77" s="25"/>
      <c r="CU77" s="25"/>
      <c r="CV77"/>
      <c r="CW77"/>
      <c r="CX77"/>
    </row>
    <row r="78" spans="1:103" ht="15" customHeight="1" thickBot="1" x14ac:dyDescent="0.3">
      <c r="A78" s="66"/>
      <c r="B78" s="185"/>
      <c r="C78" s="186"/>
      <c r="D78" s="185"/>
      <c r="E78" s="185"/>
      <c r="F78" s="185"/>
      <c r="G78" s="185"/>
      <c r="H78" s="185"/>
      <c r="I78" s="228"/>
      <c r="J78" s="185"/>
      <c r="K78" s="187"/>
      <c r="L78" s="187"/>
      <c r="M78" s="185"/>
      <c r="N78" s="185"/>
      <c r="O78" s="185"/>
      <c r="P78" s="185"/>
      <c r="Q78" s="185"/>
      <c r="R78" s="185"/>
      <c r="S78" s="185"/>
      <c r="T78" s="185"/>
      <c r="U78" s="185"/>
      <c r="V78" s="185"/>
      <c r="W78" s="301"/>
      <c r="X78" s="185"/>
      <c r="Y78" s="208"/>
      <c r="Z78" s="185"/>
      <c r="AA78" s="185"/>
      <c r="AB78" s="185"/>
      <c r="AC78" s="208"/>
      <c r="AD78" s="185"/>
      <c r="AE78" s="185"/>
      <c r="AF78" s="185"/>
      <c r="AG78" s="185"/>
      <c r="AH78" s="185"/>
      <c r="AI78" s="185"/>
      <c r="AJ78" s="185"/>
      <c r="AK78" s="185"/>
      <c r="AL78" s="185"/>
      <c r="AM78" s="185"/>
      <c r="AN78" s="185"/>
      <c r="AO78" s="185"/>
      <c r="AP78" s="185"/>
      <c r="AQ78" s="185"/>
      <c r="AR78"/>
      <c r="AS78"/>
      <c r="AT78"/>
      <c r="AU78"/>
      <c r="AV78" s="185"/>
      <c r="AW78" s="185"/>
      <c r="AX78" s="185"/>
      <c r="AY78" s="185"/>
      <c r="AZ78" s="185"/>
      <c r="BA78" s="185"/>
      <c r="BB78" s="271"/>
      <c r="BC78" s="265"/>
      <c r="BD78" s="185"/>
      <c r="BE78" s="185"/>
      <c r="BF78" s="185"/>
      <c r="BJ78" s="25"/>
      <c r="BK78" s="25"/>
      <c r="BL78" s="25"/>
      <c r="BM78" s="25"/>
      <c r="BN78" s="25"/>
      <c r="BO78" s="25"/>
      <c r="BP78" s="25"/>
      <c r="BQ78" s="25"/>
      <c r="BR78" s="25"/>
      <c r="BS78" s="25"/>
      <c r="BT78" s="25"/>
      <c r="BU78" s="25"/>
      <c r="BV78"/>
      <c r="BW78"/>
      <c r="BX78"/>
      <c r="BY78" s="25"/>
      <c r="BZ78" s="25"/>
      <c r="CA78" s="25"/>
      <c r="CB78" s="25"/>
      <c r="CC78" s="25"/>
      <c r="CD78" s="25"/>
      <c r="CE78" s="25"/>
      <c r="CF78" s="295"/>
      <c r="CG78" s="295"/>
      <c r="CH78" s="296"/>
      <c r="CI78" s="25"/>
      <c r="CJ78"/>
      <c r="CK78"/>
      <c r="CL78"/>
      <c r="CM78"/>
      <c r="CN78"/>
      <c r="CO78" s="25"/>
      <c r="CP78" s="25"/>
      <c r="CV78"/>
      <c r="CW78"/>
      <c r="CX78"/>
    </row>
    <row r="79" spans="1:103" ht="15" customHeight="1" thickBot="1" x14ac:dyDescent="0.3">
      <c r="A79" s="185"/>
      <c r="B79" s="185"/>
      <c r="C79" s="67"/>
      <c r="D79" s="67"/>
      <c r="E79" s="185"/>
      <c r="F79" s="185"/>
      <c r="G79" s="185"/>
      <c r="H79" s="67"/>
      <c r="I79" s="228"/>
      <c r="J79" s="185"/>
      <c r="K79" s="67"/>
      <c r="L79" s="250" t="s">
        <v>64</v>
      </c>
      <c r="M79" s="68" t="s">
        <v>65</v>
      </c>
      <c r="N79" s="69" t="s">
        <v>66</v>
      </c>
      <c r="O79" s="70" t="s">
        <v>39</v>
      </c>
      <c r="P79" s="71" t="s">
        <v>41</v>
      </c>
      <c r="Q79" s="72" t="s">
        <v>63</v>
      </c>
      <c r="R79" s="73" t="s">
        <v>52</v>
      </c>
      <c r="S79" s="74" t="s">
        <v>67</v>
      </c>
      <c r="T79" s="47"/>
      <c r="U79" s="408" t="s">
        <v>83</v>
      </c>
      <c r="V79" s="409"/>
      <c r="W79" s="302" t="s">
        <v>84</v>
      </c>
      <c r="X79" s="75" t="s">
        <v>85</v>
      </c>
      <c r="Y79" s="260" t="s">
        <v>84</v>
      </c>
      <c r="Z79" s="76" t="s">
        <v>67</v>
      </c>
      <c r="AA79" s="25"/>
      <c r="AB79" s="25"/>
      <c r="AC79" s="257"/>
      <c r="AD79" s="25"/>
      <c r="AE79" s="25"/>
      <c r="AF79" s="240" t="s">
        <v>86</v>
      </c>
      <c r="AG79" s="243" t="s">
        <v>87</v>
      </c>
      <c r="AH79" s="244" t="s">
        <v>88</v>
      </c>
      <c r="AI79" s="244" t="s">
        <v>89</v>
      </c>
      <c r="AJ79" s="245" t="s">
        <v>90</v>
      </c>
      <c r="AK79" s="25"/>
      <c r="AL79" s="25"/>
      <c r="AM79" s="25"/>
      <c r="AN79" s="25"/>
      <c r="AO79" s="391" t="s">
        <v>77</v>
      </c>
      <c r="AP79" s="392"/>
      <c r="AQ79" s="247" t="s">
        <v>91</v>
      </c>
      <c r="AR79"/>
      <c r="AS79"/>
      <c r="AT79"/>
      <c r="AU79"/>
      <c r="AV79" s="25"/>
      <c r="AW79" s="25"/>
      <c r="AX79" s="25"/>
      <c r="AY79" s="25"/>
      <c r="AZ79" s="25"/>
      <c r="BA79" s="25"/>
      <c r="BB79" s="272"/>
      <c r="BC79" s="266"/>
      <c r="BD79" s="139" t="s">
        <v>117</v>
      </c>
      <c r="BE79" s="139">
        <f>B89</f>
        <v>75</v>
      </c>
      <c r="BF79" s="25"/>
      <c r="BJ79" s="25"/>
      <c r="BK79" s="25"/>
      <c r="BL79" s="25"/>
      <c r="BM79" s="25"/>
      <c r="BN79" s="25"/>
      <c r="BO79" s="25"/>
      <c r="BP79" s="25"/>
      <c r="BQ79" s="25"/>
      <c r="BR79" s="25"/>
      <c r="BS79" s="25"/>
      <c r="BT79" s="25"/>
      <c r="BU79" s="25"/>
      <c r="BV79"/>
      <c r="BW79"/>
      <c r="BX79"/>
      <c r="BY79" s="25"/>
      <c r="BZ79" s="25"/>
      <c r="CA79" s="25"/>
      <c r="CB79" s="25"/>
      <c r="CC79" s="25"/>
      <c r="CD79" s="25"/>
      <c r="CE79" s="25"/>
      <c r="CF79" s="295"/>
      <c r="CG79" s="295"/>
      <c r="CH79" s="296"/>
      <c r="CI79" s="25"/>
      <c r="CJ79"/>
      <c r="CK79"/>
      <c r="CL79"/>
      <c r="CM79"/>
      <c r="CN79"/>
      <c r="CO79" s="25"/>
      <c r="CP79" s="25"/>
      <c r="CQ79" s="25"/>
      <c r="CR79" s="25"/>
      <c r="CS79" s="25"/>
      <c r="CT79" s="25"/>
      <c r="CU79" s="25"/>
      <c r="CV79"/>
      <c r="CW79"/>
      <c r="CX79"/>
    </row>
    <row r="80" spans="1:103" ht="15" customHeight="1" thickBot="1" x14ac:dyDescent="0.3">
      <c r="A80" s="188" t="s">
        <v>92</v>
      </c>
      <c r="B80" s="189">
        <v>5</v>
      </c>
      <c r="C80" s="67"/>
      <c r="D80" s="67"/>
      <c r="E80" s="77" t="s">
        <v>72</v>
      </c>
      <c r="F80" s="78">
        <v>24</v>
      </c>
      <c r="G80" s="190">
        <f>F80/F84</f>
        <v>0.32</v>
      </c>
      <c r="H80" s="67"/>
      <c r="I80" s="449" t="s">
        <v>77</v>
      </c>
      <c r="J80" s="450"/>
      <c r="K80" s="67"/>
      <c r="L80" s="251" t="s">
        <v>567</v>
      </c>
      <c r="M80" s="393">
        <v>31</v>
      </c>
      <c r="N80" s="395">
        <f>M80/M84</f>
        <v>0.41333333333333333</v>
      </c>
      <c r="O80" s="191">
        <v>10</v>
      </c>
      <c r="P80" s="191">
        <v>6</v>
      </c>
      <c r="Q80" s="191">
        <v>1</v>
      </c>
      <c r="R80" s="191">
        <v>14</v>
      </c>
      <c r="S80" s="79">
        <f>O81+P81+Q81+R81</f>
        <v>1</v>
      </c>
      <c r="T80" s="47"/>
      <c r="U80" s="80" t="s">
        <v>549</v>
      </c>
      <c r="V80" s="191">
        <v>11</v>
      </c>
      <c r="W80" s="192">
        <f>V80/V82</f>
        <v>0.47826086956521741</v>
      </c>
      <c r="X80" s="191">
        <v>11</v>
      </c>
      <c r="Y80" s="192">
        <f>X80/X82</f>
        <v>0.25</v>
      </c>
      <c r="Z80" s="193">
        <f>X80+V80</f>
        <v>22</v>
      </c>
      <c r="AA80" s="25"/>
      <c r="AB80" s="25"/>
      <c r="AC80" s="257"/>
      <c r="AD80" s="25"/>
      <c r="AE80" s="25"/>
      <c r="AF80" s="397">
        <v>10</v>
      </c>
      <c r="AG80" s="241"/>
      <c r="AH80" s="241"/>
      <c r="AI80" s="241"/>
      <c r="AJ80" s="242" t="s">
        <v>549</v>
      </c>
      <c r="AK80" s="25"/>
      <c r="AL80" s="25"/>
      <c r="AM80" s="25"/>
      <c r="AN80" s="25"/>
      <c r="AO80" s="365" t="s">
        <v>59</v>
      </c>
      <c r="AP80" s="366">
        <v>9</v>
      </c>
      <c r="AQ80" s="248">
        <f>AVERAGE(AR80:BB80)</f>
        <v>3.4794444444444443</v>
      </c>
      <c r="AR80" s="82">
        <v>3</v>
      </c>
      <c r="AS80" s="82">
        <v>1.1000000000000001</v>
      </c>
      <c r="AT80" s="82">
        <v>0.96</v>
      </c>
      <c r="AU80" s="82">
        <v>5</v>
      </c>
      <c r="AV80" s="82"/>
      <c r="AW80" s="82">
        <v>2.9</v>
      </c>
      <c r="AX80" s="82">
        <v>6.19</v>
      </c>
      <c r="AY80" s="82">
        <v>5.0000000000000001E-3</v>
      </c>
      <c r="AZ80" s="82">
        <v>3.9</v>
      </c>
      <c r="BA80" s="82">
        <v>8.26</v>
      </c>
      <c r="BB80" s="273"/>
      <c r="BC80" s="266"/>
      <c r="BD80" s="131" t="s">
        <v>111</v>
      </c>
      <c r="BE80" s="129"/>
      <c r="BF80" s="25"/>
      <c r="BJ80" s="25"/>
      <c r="BK80" s="25"/>
      <c r="BL80" s="25"/>
      <c r="BM80" s="25"/>
      <c r="BN80" s="25"/>
      <c r="BO80" s="25"/>
      <c r="BP80" s="25"/>
      <c r="BQ80" s="25"/>
      <c r="BR80" s="25"/>
      <c r="BS80" s="25"/>
      <c r="BT80" s="25"/>
      <c r="BU80" s="25"/>
      <c r="BV80"/>
      <c r="BW80"/>
      <c r="BX80"/>
      <c r="BY80" s="25"/>
      <c r="BZ80" s="25"/>
      <c r="CA80" s="25"/>
      <c r="CB80" s="25"/>
      <c r="CC80" s="25"/>
      <c r="CD80" s="25"/>
      <c r="CE80" s="25"/>
      <c r="CF80" s="25"/>
      <c r="CG80" s="25"/>
      <c r="CH80" s="25"/>
      <c r="CI80" s="25"/>
      <c r="CJ80"/>
      <c r="CK80"/>
      <c r="CL80"/>
      <c r="CM80"/>
      <c r="CN80"/>
      <c r="CO80" s="25"/>
      <c r="CP80" s="25"/>
      <c r="CQ80" s="25"/>
      <c r="CR80" s="25"/>
      <c r="CS80" s="25"/>
      <c r="CT80" s="25"/>
      <c r="CU80" s="25"/>
      <c r="CV80" s="25"/>
      <c r="CW80" s="25"/>
      <c r="CX80" s="25"/>
    </row>
    <row r="81" spans="1:188" ht="15" customHeight="1" thickBot="1" x14ac:dyDescent="0.3">
      <c r="A81" s="194" t="s">
        <v>93</v>
      </c>
      <c r="B81" s="195">
        <v>14</v>
      </c>
      <c r="C81" s="67"/>
      <c r="D81" s="67"/>
      <c r="E81" s="83" t="s">
        <v>71</v>
      </c>
      <c r="F81" s="84">
        <v>7</v>
      </c>
      <c r="G81" s="196">
        <f>F81/F84</f>
        <v>9.3333333333333338E-2</v>
      </c>
      <c r="H81" s="67"/>
      <c r="I81" s="365" t="s">
        <v>59</v>
      </c>
      <c r="J81" s="366">
        <v>9</v>
      </c>
      <c r="K81" s="67"/>
      <c r="L81" s="252" t="s">
        <v>84</v>
      </c>
      <c r="M81" s="394"/>
      <c r="N81" s="396"/>
      <c r="O81" s="192">
        <f>O80/M80</f>
        <v>0.32258064516129031</v>
      </c>
      <c r="P81" s="192">
        <f>P80/M80</f>
        <v>0.19354838709677419</v>
      </c>
      <c r="Q81" s="192">
        <f>Q80/M80</f>
        <v>3.2258064516129031E-2</v>
      </c>
      <c r="R81" s="192">
        <f>R80/M80</f>
        <v>0.45161290322580644</v>
      </c>
      <c r="S81" s="85"/>
      <c r="T81" s="47"/>
      <c r="U81" s="80" t="s">
        <v>568</v>
      </c>
      <c r="V81" s="191">
        <v>12</v>
      </c>
      <c r="W81" s="192">
        <f>V81/V82</f>
        <v>0.52173913043478259</v>
      </c>
      <c r="X81" s="191">
        <v>33</v>
      </c>
      <c r="Y81" s="192">
        <f>X81/X82</f>
        <v>0.75</v>
      </c>
      <c r="Z81" s="193">
        <f>V81+X81</f>
        <v>45</v>
      </c>
      <c r="AA81" s="25"/>
      <c r="AB81" s="25"/>
      <c r="AC81" s="257"/>
      <c r="AD81" s="25"/>
      <c r="AE81" s="25"/>
      <c r="AF81" s="398"/>
      <c r="AG81" s="199"/>
      <c r="AH81" s="199"/>
      <c r="AI81" s="199"/>
      <c r="AJ81" s="88" t="s">
        <v>548</v>
      </c>
      <c r="AK81" s="25"/>
      <c r="AL81" s="25"/>
      <c r="AM81" s="25"/>
      <c r="AN81" s="25"/>
      <c r="AO81" s="365" t="s">
        <v>538</v>
      </c>
      <c r="AP81" s="366">
        <v>6</v>
      </c>
      <c r="AQ81" s="248">
        <f>AVERAGE(AR81:AX81)</f>
        <v>4.3760000000000003</v>
      </c>
      <c r="AR81" s="82">
        <v>4.0000000000000001E-3</v>
      </c>
      <c r="AS81" s="86">
        <v>11.9</v>
      </c>
      <c r="AT81" s="86">
        <v>4</v>
      </c>
      <c r="AU81" s="82" t="s">
        <v>1153</v>
      </c>
      <c r="AV81" s="82">
        <v>1.6</v>
      </c>
      <c r="AW81" s="86"/>
      <c r="AX81" s="86"/>
      <c r="AY81" s="197"/>
      <c r="AZ81" s="82"/>
      <c r="BA81" s="86"/>
      <c r="BB81" s="274"/>
      <c r="BC81" s="266"/>
      <c r="BD81" s="131" t="s">
        <v>112</v>
      </c>
      <c r="BE81" s="129"/>
      <c r="BF81" s="25"/>
      <c r="BJ81" s="25"/>
      <c r="BK81" s="25"/>
      <c r="BL81" s="25"/>
      <c r="BM81" s="25"/>
      <c r="BN81" s="25"/>
      <c r="BO81" s="25"/>
      <c r="BP81" s="25"/>
      <c r="BQ81" s="25"/>
      <c r="BR81" s="25"/>
      <c r="BS81" s="25"/>
      <c r="BT81" s="25"/>
      <c r="BU81" s="25"/>
      <c r="BV81"/>
      <c r="BW81"/>
      <c r="BX81"/>
      <c r="BY81" s="25"/>
      <c r="BZ81" s="25"/>
      <c r="CA81" s="25"/>
      <c r="CB81" s="25"/>
      <c r="CC81" s="25"/>
      <c r="CD81" s="25"/>
      <c r="CE81" s="25"/>
      <c r="CF81" s="25"/>
      <c r="CG81" s="25"/>
      <c r="CH81" s="25"/>
      <c r="CI81" s="25"/>
      <c r="CJ81"/>
      <c r="CK81"/>
      <c r="CL81"/>
      <c r="CM81"/>
      <c r="CN81"/>
      <c r="CO81" s="25"/>
      <c r="CP81" s="25"/>
      <c r="CQ81" s="25"/>
      <c r="CR81" s="25"/>
      <c r="CS81" s="25"/>
      <c r="CT81" s="25"/>
      <c r="CU81" s="25"/>
      <c r="CV81" s="25"/>
      <c r="CW81" s="25"/>
      <c r="CX81" s="25"/>
    </row>
    <row r="82" spans="1:188" ht="15" customHeight="1" thickBot="1" x14ac:dyDescent="0.3">
      <c r="A82" s="194" t="s">
        <v>94</v>
      </c>
      <c r="B82" s="195">
        <v>11</v>
      </c>
      <c r="C82" s="198"/>
      <c r="D82" s="67"/>
      <c r="E82" s="87" t="s">
        <v>95</v>
      </c>
      <c r="F82" s="84">
        <v>26</v>
      </c>
      <c r="G82" s="196">
        <f>F82/F84</f>
        <v>0.34666666666666668</v>
      </c>
      <c r="H82" s="67"/>
      <c r="I82" s="365" t="s">
        <v>538</v>
      </c>
      <c r="J82" s="366">
        <v>6</v>
      </c>
      <c r="K82" s="67"/>
      <c r="L82" s="251" t="s">
        <v>568</v>
      </c>
      <c r="M82" s="393">
        <v>44</v>
      </c>
      <c r="N82" s="395">
        <f>M82/M84</f>
        <v>0.58666666666666667</v>
      </c>
      <c r="O82" s="191">
        <v>10</v>
      </c>
      <c r="P82" s="191">
        <v>2</v>
      </c>
      <c r="Q82" s="191">
        <v>1</v>
      </c>
      <c r="R82" s="191">
        <v>31</v>
      </c>
      <c r="S82" s="79">
        <f>O83+P83+Q83+R83</f>
        <v>1</v>
      </c>
      <c r="T82" s="47"/>
      <c r="U82" s="91" t="s">
        <v>67</v>
      </c>
      <c r="V82" s="200">
        <f>SUM(V80:V81)</f>
        <v>23</v>
      </c>
      <c r="W82" s="92">
        <f>W80+W81</f>
        <v>1</v>
      </c>
      <c r="X82" s="200">
        <f>X80+X81</f>
        <v>44</v>
      </c>
      <c r="Y82" s="93">
        <f>Y80+Y81</f>
        <v>1</v>
      </c>
      <c r="Z82" s="94">
        <f>Z80+Z81</f>
        <v>67</v>
      </c>
      <c r="AA82" s="25"/>
      <c r="AB82" s="25"/>
      <c r="AC82" s="257"/>
      <c r="AD82" s="25"/>
      <c r="AE82" s="25"/>
      <c r="AF82" s="239"/>
      <c r="AG82" s="185"/>
      <c r="AH82" s="185"/>
      <c r="AI82" s="185"/>
      <c r="AJ82" s="185"/>
      <c r="AK82" s="25"/>
      <c r="AL82" s="25"/>
      <c r="AM82" s="25"/>
      <c r="AN82" s="25"/>
      <c r="AO82" s="365" t="s">
        <v>537</v>
      </c>
      <c r="AP82" s="366">
        <v>4</v>
      </c>
      <c r="AQ82" s="249">
        <f t="shared" ref="AQ80:AQ102" si="22">AVERAGE(AR82:AX82)</f>
        <v>6</v>
      </c>
      <c r="AR82" s="82">
        <v>7</v>
      </c>
      <c r="AS82" s="86">
        <v>2</v>
      </c>
      <c r="AT82" s="82">
        <v>9</v>
      </c>
      <c r="AU82" s="82">
        <v>6</v>
      </c>
      <c r="AV82" s="82"/>
      <c r="AW82" s="86"/>
      <c r="AX82" s="82"/>
      <c r="AY82" s="82"/>
      <c r="AZ82" s="82"/>
      <c r="BA82" s="86"/>
      <c r="BB82" s="273"/>
      <c r="BC82" s="266"/>
      <c r="BD82" s="132" t="s">
        <v>113</v>
      </c>
      <c r="BE82" s="129"/>
      <c r="BF82" s="25"/>
      <c r="BJ82" s="25"/>
      <c r="BK82" s="25"/>
      <c r="BL82" s="25"/>
      <c r="BM82" s="25"/>
      <c r="BN82" s="25"/>
      <c r="BO82" s="25"/>
      <c r="BP82" s="25"/>
      <c r="BQ82" s="25"/>
      <c r="BR82" s="25"/>
      <c r="BS82" s="25"/>
      <c r="BT82" s="25"/>
      <c r="BU82" s="25"/>
      <c r="BV82"/>
      <c r="BW82"/>
      <c r="BX82"/>
      <c r="BY82" s="25"/>
      <c r="BZ82" s="25"/>
      <c r="CA82" s="25"/>
      <c r="CB82" s="25"/>
      <c r="CC82" s="25"/>
      <c r="CD82" s="25"/>
      <c r="CE82" s="25"/>
      <c r="CF82" s="25"/>
      <c r="CG82" s="25"/>
      <c r="CH82" s="25"/>
      <c r="CI82" s="25"/>
      <c r="CJ82"/>
      <c r="CK82"/>
      <c r="CL82"/>
      <c r="CM82"/>
      <c r="CN82"/>
      <c r="CO82" s="25"/>
      <c r="CP82" s="25"/>
      <c r="CQ82" s="25"/>
      <c r="CR82" s="25"/>
      <c r="CS82" s="25"/>
      <c r="CT82" s="25"/>
      <c r="CU82" s="25"/>
      <c r="CV82" s="25"/>
      <c r="CW82" s="25"/>
      <c r="CX82" s="25"/>
      <c r="CY82"/>
    </row>
    <row r="83" spans="1:188" ht="15" customHeight="1" thickBot="1" x14ac:dyDescent="0.3">
      <c r="A83" s="194" t="s">
        <v>96</v>
      </c>
      <c r="B83" s="195">
        <v>18</v>
      </c>
      <c r="C83" s="67"/>
      <c r="D83" s="67"/>
      <c r="E83" s="90" t="s">
        <v>97</v>
      </c>
      <c r="F83" s="84">
        <v>18</v>
      </c>
      <c r="G83" s="196">
        <f>F83/F84</f>
        <v>0.24</v>
      </c>
      <c r="H83" s="67"/>
      <c r="I83" s="365" t="s">
        <v>537</v>
      </c>
      <c r="J83" s="366">
        <v>4</v>
      </c>
      <c r="K83" s="67"/>
      <c r="L83" s="252" t="s">
        <v>84</v>
      </c>
      <c r="M83" s="394"/>
      <c r="N83" s="396"/>
      <c r="O83" s="192">
        <f>O82/M82</f>
        <v>0.22727272727272727</v>
      </c>
      <c r="P83" s="192">
        <f>P82/M82</f>
        <v>4.5454545454545456E-2</v>
      </c>
      <c r="Q83" s="192">
        <f>Q82/M82</f>
        <v>2.2727272727272728E-2</v>
      </c>
      <c r="R83" s="192">
        <f>R82/M82</f>
        <v>0.70454545454545459</v>
      </c>
      <c r="S83" s="85"/>
      <c r="T83" s="47"/>
      <c r="U83"/>
      <c r="V83"/>
      <c r="W83" s="303"/>
      <c r="X83"/>
      <c r="Y83" s="258"/>
      <c r="Z83" s="98">
        <f>W82+Y82</f>
        <v>2</v>
      </c>
      <c r="AA83" s="25"/>
      <c r="AB83" s="25"/>
      <c r="AC83" s="257"/>
      <c r="AD83" s="25"/>
      <c r="AE83" s="25"/>
      <c r="AF83" s="185"/>
      <c r="AG83" s="185"/>
      <c r="AH83" s="185"/>
      <c r="AI83" s="185"/>
      <c r="AJ83" s="185"/>
      <c r="AK83" s="25"/>
      <c r="AL83" s="25"/>
      <c r="AM83" s="25"/>
      <c r="AN83" s="25"/>
      <c r="AO83" s="365" t="s">
        <v>530</v>
      </c>
      <c r="AP83" s="366">
        <v>3</v>
      </c>
      <c r="AQ83" s="249">
        <f t="shared" si="22"/>
        <v>2.6666666666666665</v>
      </c>
      <c r="AR83" s="82">
        <v>1</v>
      </c>
      <c r="AS83" s="86">
        <v>6</v>
      </c>
      <c r="AT83" s="82">
        <v>1</v>
      </c>
      <c r="AU83" s="82"/>
      <c r="AV83" s="82"/>
      <c r="AW83" s="86"/>
      <c r="AX83" s="82"/>
      <c r="AY83" s="82"/>
      <c r="AZ83" s="82"/>
      <c r="BA83" s="86"/>
      <c r="BB83" s="273"/>
      <c r="BC83" s="103"/>
      <c r="BD83" s="132" t="s">
        <v>114</v>
      </c>
      <c r="BE83" s="129"/>
      <c r="BF83" s="25"/>
      <c r="BJ83" s="25"/>
      <c r="BK83" s="25"/>
      <c r="BL83" s="25"/>
      <c r="BM83" s="25"/>
      <c r="BN83" s="25"/>
      <c r="BO83" s="25"/>
      <c r="BP83" s="25"/>
      <c r="BQ83" s="25"/>
      <c r="BR83" s="25"/>
      <c r="BS83" s="25"/>
      <c r="BT83" s="25"/>
      <c r="BU83" s="25"/>
      <c r="BV83"/>
      <c r="BW83"/>
      <c r="BX83"/>
      <c r="BY83" s="25"/>
      <c r="BZ83" s="25"/>
      <c r="CA83" s="25"/>
      <c r="CB83" s="25"/>
      <c r="CC83" s="25"/>
      <c r="CD83" s="25"/>
      <c r="CE83" s="25"/>
      <c r="CF83" s="25"/>
      <c r="CG83" s="25"/>
      <c r="CH83" s="25"/>
      <c r="CI83" s="25"/>
      <c r="CJ83"/>
      <c r="CK83"/>
      <c r="CL83"/>
      <c r="CM83"/>
      <c r="CN83"/>
      <c r="CO83" s="25"/>
      <c r="CP83" s="25"/>
      <c r="CQ83" s="25"/>
      <c r="CR83" s="25"/>
      <c r="CS83" s="25"/>
      <c r="CT83" s="25"/>
      <c r="CU83" s="25"/>
      <c r="CV83" s="25"/>
      <c r="CW83" s="25"/>
      <c r="CX83" s="25"/>
      <c r="CY83" s="47"/>
    </row>
    <row r="84" spans="1:188" ht="15" customHeight="1" thickBot="1" x14ac:dyDescent="0.3">
      <c r="A84" s="194" t="s">
        <v>98</v>
      </c>
      <c r="B84" s="195">
        <v>27</v>
      </c>
      <c r="C84" s="67"/>
      <c r="D84" s="67"/>
      <c r="E84" s="95" t="s">
        <v>67</v>
      </c>
      <c r="F84" s="96">
        <f>F80+F81+F82+F83</f>
        <v>75</v>
      </c>
      <c r="G84" s="97">
        <f>G80+G81+G82+G83</f>
        <v>1</v>
      </c>
      <c r="H84" s="67"/>
      <c r="I84" s="365" t="s">
        <v>530</v>
      </c>
      <c r="J84" s="366">
        <v>3</v>
      </c>
      <c r="K84" s="67"/>
      <c r="L84" s="399" t="s">
        <v>67</v>
      </c>
      <c r="M84" s="401">
        <f>SUM(M80:M83)</f>
        <v>75</v>
      </c>
      <c r="N84" s="403">
        <f>N80+N82</f>
        <v>1</v>
      </c>
      <c r="O84" s="204">
        <f>O80+O82</f>
        <v>20</v>
      </c>
      <c r="P84" s="204">
        <f>P80+P82</f>
        <v>8</v>
      </c>
      <c r="Q84" s="204">
        <f>Q80+Q82</f>
        <v>2</v>
      </c>
      <c r="R84" s="204">
        <f>R80+R82</f>
        <v>45</v>
      </c>
      <c r="S84" s="405">
        <f>O85+P85+Q85+R85</f>
        <v>1</v>
      </c>
      <c r="T84" s="47"/>
      <c r="U84" s="185"/>
      <c r="V84" s="185"/>
      <c r="W84" s="301"/>
      <c r="X84" s="185"/>
      <c r="Y84" s="208"/>
      <c r="Z84" s="185"/>
      <c r="AA84" s="25"/>
      <c r="AB84" s="25"/>
      <c r="AC84" s="257"/>
      <c r="AD84" s="25"/>
      <c r="AE84" s="25"/>
      <c r="AF84" s="185"/>
      <c r="AG84" s="100"/>
      <c r="AH84" s="203"/>
      <c r="AI84" s="203"/>
      <c r="AJ84" s="203"/>
      <c r="AK84" s="25"/>
      <c r="AL84" s="25"/>
      <c r="AM84" s="25"/>
      <c r="AN84" s="25"/>
      <c r="AO84" s="365" t="s">
        <v>53</v>
      </c>
      <c r="AP84" s="366">
        <v>3</v>
      </c>
      <c r="AQ84" s="249">
        <f t="shared" si="22"/>
        <v>2.9610000000000003</v>
      </c>
      <c r="AR84" s="82">
        <v>3.0000000000000001E-3</v>
      </c>
      <c r="AS84" s="86">
        <v>8</v>
      </c>
      <c r="AT84" s="82">
        <v>0.88</v>
      </c>
      <c r="AU84" s="82"/>
      <c r="AV84" s="82"/>
      <c r="AW84" s="86"/>
      <c r="AX84" s="82"/>
      <c r="AY84" s="82"/>
      <c r="AZ84" s="82"/>
      <c r="BA84" s="86"/>
      <c r="BB84" s="273"/>
      <c r="BC84" s="103"/>
      <c r="BD84" s="133" t="s">
        <v>43</v>
      </c>
      <c r="BE84" s="129"/>
      <c r="BF84" s="25"/>
      <c r="BJ84" s="25"/>
      <c r="BK84" s="25"/>
      <c r="BL84" s="25"/>
      <c r="BM84" s="25"/>
      <c r="BN84" s="25"/>
      <c r="BO84" s="25"/>
      <c r="BP84" s="25"/>
      <c r="BQ84" s="25"/>
      <c r="BR84" s="25"/>
      <c r="BS84" s="25"/>
      <c r="BT84" s="25"/>
      <c r="BU84" s="25"/>
      <c r="BV84"/>
      <c r="BW84"/>
      <c r="BX84"/>
      <c r="BY84" s="25"/>
      <c r="BZ84" s="25"/>
      <c r="CA84" s="25"/>
      <c r="CB84" s="25"/>
      <c r="CC84" s="25"/>
      <c r="CD84" s="25"/>
      <c r="CE84" s="25"/>
      <c r="CF84" s="25"/>
      <c r="CG84" s="25"/>
      <c r="CH84" s="25"/>
      <c r="CI84" s="25"/>
      <c r="CJ84"/>
      <c r="CK84"/>
      <c r="CL84"/>
      <c r="CM84"/>
      <c r="CN84"/>
      <c r="CO84" s="25"/>
      <c r="CP84" s="25"/>
      <c r="CQ84" s="25"/>
      <c r="CR84" s="25"/>
      <c r="CS84" s="25"/>
      <c r="CT84" s="25"/>
      <c r="CU84" s="25"/>
      <c r="CV84" s="25"/>
      <c r="CW84" s="25"/>
      <c r="CX84" s="25"/>
      <c r="CY84" s="47"/>
    </row>
    <row r="85" spans="1:188" ht="15" customHeight="1" thickBot="1" x14ac:dyDescent="0.3">
      <c r="A85" s="201" t="s">
        <v>67</v>
      </c>
      <c r="B85" s="202">
        <f>SUM(B80:B84)</f>
        <v>75</v>
      </c>
      <c r="C85" s="67"/>
      <c r="D85" s="67"/>
      <c r="E85" s="99" t="s">
        <v>73</v>
      </c>
      <c r="F85" s="84">
        <v>10</v>
      </c>
      <c r="G85" s="190">
        <f>F85/F88</f>
        <v>0.13333333333333333</v>
      </c>
      <c r="H85" s="67"/>
      <c r="I85" s="365" t="s">
        <v>53</v>
      </c>
      <c r="J85" s="366">
        <v>3</v>
      </c>
      <c r="K85" s="67"/>
      <c r="L85" s="400"/>
      <c r="M85" s="402"/>
      <c r="N85" s="404"/>
      <c r="O85" s="205">
        <f>O84/M84</f>
        <v>0.26666666666666666</v>
      </c>
      <c r="P85" s="205">
        <f>P84/M84</f>
        <v>0.10666666666666667</v>
      </c>
      <c r="Q85" s="205">
        <f>Q84/M84</f>
        <v>2.6666666666666668E-2</v>
      </c>
      <c r="R85" s="205">
        <f>R84/M84</f>
        <v>0.6</v>
      </c>
      <c r="S85" s="406"/>
      <c r="T85" s="47"/>
      <c r="U85" s="185"/>
      <c r="V85" s="185"/>
      <c r="W85" s="301"/>
      <c r="X85" s="185"/>
      <c r="Y85" s="208"/>
      <c r="Z85"/>
      <c r="AA85" s="25"/>
      <c r="AB85" s="25"/>
      <c r="AC85" s="257"/>
      <c r="AD85" s="25"/>
      <c r="AE85" s="25"/>
      <c r="AF85" s="100"/>
      <c r="AG85" s="185"/>
      <c r="AH85" s="185"/>
      <c r="AI85" s="185"/>
      <c r="AJ85" s="185"/>
      <c r="AK85" s="25"/>
      <c r="AL85" s="25"/>
      <c r="AM85" s="25"/>
      <c r="AN85" s="25"/>
      <c r="AO85" s="365" t="s">
        <v>995</v>
      </c>
      <c r="AP85" s="366">
        <v>3</v>
      </c>
      <c r="AQ85" s="249">
        <f t="shared" si="22"/>
        <v>6.0466666666666669</v>
      </c>
      <c r="AR85" s="82">
        <v>13</v>
      </c>
      <c r="AS85" s="86">
        <v>1.1399999999999999</v>
      </c>
      <c r="AT85" s="82">
        <v>4</v>
      </c>
      <c r="AU85" s="82"/>
      <c r="AV85" s="82"/>
      <c r="AW85" s="86"/>
      <c r="AX85" s="82"/>
      <c r="AY85" s="82"/>
      <c r="AZ85" s="82"/>
      <c r="BA85" s="86"/>
      <c r="BB85" s="273"/>
      <c r="BC85" s="103"/>
      <c r="BD85" s="133" t="s">
        <v>60</v>
      </c>
      <c r="BE85" s="129"/>
      <c r="BF85" s="25"/>
      <c r="BJ85" s="25"/>
      <c r="BK85" s="25"/>
      <c r="BL85" s="25"/>
      <c r="BM85" s="25"/>
      <c r="BN85" s="25"/>
      <c r="BO85" s="25"/>
      <c r="BP85" s="25"/>
      <c r="BQ85" s="25"/>
      <c r="BR85" s="25"/>
      <c r="BS85" s="25"/>
      <c r="BT85" s="25"/>
      <c r="BV85"/>
      <c r="BW85"/>
      <c r="BX85"/>
      <c r="CC85" s="25"/>
      <c r="CD85" s="25"/>
      <c r="CE85" s="25"/>
      <c r="CF85" s="25"/>
      <c r="CG85" s="25"/>
      <c r="CH85" s="25"/>
      <c r="CI85" s="25"/>
      <c r="CJ85"/>
      <c r="CK85"/>
      <c r="CL85"/>
      <c r="CM85"/>
      <c r="CN85"/>
      <c r="CO85" s="25"/>
      <c r="CP85" s="25"/>
      <c r="CQ85" s="25"/>
      <c r="CR85" s="25"/>
      <c r="CS85" s="25"/>
      <c r="CT85" s="25"/>
      <c r="CU85" s="25"/>
      <c r="CV85" s="25"/>
      <c r="CW85" s="25"/>
      <c r="CX85" s="25"/>
      <c r="CY85" s="47"/>
    </row>
    <row r="86" spans="1:188" ht="15" customHeight="1" thickBot="1" x14ac:dyDescent="0.3">
      <c r="A86" s="185"/>
      <c r="B86" s="185"/>
      <c r="C86" s="67"/>
      <c r="D86" s="67"/>
      <c r="E86" s="99" t="s">
        <v>75</v>
      </c>
      <c r="F86" s="84">
        <v>57</v>
      </c>
      <c r="G86" s="196">
        <f>F86/F88</f>
        <v>0.76</v>
      </c>
      <c r="H86" s="67"/>
      <c r="I86" s="365" t="s">
        <v>995</v>
      </c>
      <c r="J86" s="366">
        <v>3</v>
      </c>
      <c r="K86" s="67"/>
      <c r="L86" s="253"/>
      <c r="M86" s="67"/>
      <c r="N86" s="67"/>
      <c r="O86" s="67"/>
      <c r="P86" s="67"/>
      <c r="Q86" s="67"/>
      <c r="R86" s="47"/>
      <c r="S86" s="47"/>
      <c r="T86" s="47"/>
      <c r="U86"/>
      <c r="V86"/>
      <c r="W86" s="303"/>
      <c r="X86"/>
      <c r="Y86" s="258"/>
      <c r="Z86"/>
      <c r="AA86" s="25"/>
      <c r="AB86" s="25"/>
      <c r="AC86" s="257"/>
      <c r="AD86" s="25"/>
      <c r="AE86" s="25"/>
      <c r="AF86" s="236" t="s">
        <v>99</v>
      </c>
      <c r="AG86" s="237" t="s">
        <v>87</v>
      </c>
      <c r="AH86" s="237" t="s">
        <v>88</v>
      </c>
      <c r="AI86" s="237" t="s">
        <v>89</v>
      </c>
      <c r="AJ86" s="245" t="s">
        <v>90</v>
      </c>
      <c r="AK86" s="25"/>
      <c r="AL86" s="25"/>
      <c r="AM86" s="25"/>
      <c r="AN86" s="25"/>
      <c r="AO86" s="365" t="s">
        <v>51</v>
      </c>
      <c r="AP86" s="366">
        <v>3</v>
      </c>
      <c r="AQ86" s="249">
        <f t="shared" si="22"/>
        <v>4.5010000000000003</v>
      </c>
      <c r="AR86" s="82">
        <v>9</v>
      </c>
      <c r="AS86" s="86">
        <v>2E-3</v>
      </c>
      <c r="AT86" s="82" t="s">
        <v>1153</v>
      </c>
      <c r="AU86" s="82"/>
      <c r="AV86" s="82"/>
      <c r="AW86" s="86"/>
      <c r="AX86" s="82"/>
      <c r="AY86" s="82"/>
      <c r="AZ86" s="82"/>
      <c r="BA86" s="86"/>
      <c r="BB86" s="273"/>
      <c r="BC86" s="103"/>
      <c r="BD86" s="133" t="s">
        <v>56</v>
      </c>
      <c r="BE86" s="129"/>
      <c r="BF86" s="25"/>
      <c r="BJ86" s="25"/>
      <c r="BK86" s="25"/>
      <c r="BL86" s="25"/>
      <c r="BM86" s="25"/>
      <c r="BN86" s="25"/>
      <c r="BO86" s="25"/>
      <c r="BP86" s="25"/>
      <c r="BQ86" s="25"/>
      <c r="BR86" s="25"/>
      <c r="BS86" s="25"/>
      <c r="BT86" s="25"/>
      <c r="BV86"/>
      <c r="BW86"/>
      <c r="BX86"/>
      <c r="CD86" s="25"/>
      <c r="CE86" s="25"/>
      <c r="CF86" s="25"/>
      <c r="CG86" s="25"/>
      <c r="CH86" s="25"/>
      <c r="CI86" s="25"/>
      <c r="CJ86"/>
      <c r="CK86"/>
      <c r="CL86"/>
      <c r="CM86"/>
      <c r="CN86"/>
      <c r="CO86" s="25"/>
      <c r="CP86" s="25"/>
      <c r="CQ86" s="25"/>
      <c r="CR86" s="25"/>
      <c r="CS86" s="25"/>
      <c r="CT86" s="25"/>
      <c r="CU86" s="25"/>
      <c r="CV86" s="25"/>
      <c r="CW86" s="25"/>
      <c r="CX86" s="25"/>
      <c r="CY86" s="47"/>
    </row>
    <row r="87" spans="1:188" ht="15" customHeight="1" x14ac:dyDescent="0.25">
      <c r="A87" s="188" t="s">
        <v>100</v>
      </c>
      <c r="B87" s="189">
        <v>25</v>
      </c>
      <c r="C87" s="198"/>
      <c r="D87" s="67"/>
      <c r="E87" s="99" t="s">
        <v>76</v>
      </c>
      <c r="F87" s="84">
        <v>8</v>
      </c>
      <c r="G87" s="196">
        <f>F87/F88</f>
        <v>0.10666666666666667</v>
      </c>
      <c r="H87" s="67"/>
      <c r="I87" s="365" t="s">
        <v>51</v>
      </c>
      <c r="J87" s="366">
        <v>3</v>
      </c>
      <c r="K87" s="67"/>
      <c r="L87" s="253"/>
      <c r="M87" s="67"/>
      <c r="N87" s="67"/>
      <c r="O87" s="67"/>
      <c r="P87" s="67"/>
      <c r="Q87" s="67"/>
      <c r="R87" s="47"/>
      <c r="S87" s="47"/>
      <c r="T87" s="47"/>
      <c r="U87" s="67"/>
      <c r="V87" s="67"/>
      <c r="W87" s="304"/>
      <c r="X87" s="67"/>
      <c r="Y87" s="261"/>
      <c r="Z87"/>
      <c r="AA87" s="25"/>
      <c r="AB87" s="25"/>
      <c r="AC87" s="257"/>
      <c r="AD87" s="25"/>
      <c r="AE87" s="25"/>
      <c r="AF87" s="407">
        <v>3</v>
      </c>
      <c r="AG87" s="238"/>
      <c r="AH87" s="238"/>
      <c r="AI87" s="238"/>
      <c r="AJ87" s="242" t="s">
        <v>549</v>
      </c>
      <c r="AK87" s="25"/>
      <c r="AL87" s="25"/>
      <c r="AM87" s="25"/>
      <c r="AN87" s="25"/>
      <c r="AO87" s="365" t="s">
        <v>540</v>
      </c>
      <c r="AP87" s="366">
        <v>3</v>
      </c>
      <c r="AQ87" s="249">
        <f t="shared" si="22"/>
        <v>9</v>
      </c>
      <c r="AR87" s="82">
        <v>4</v>
      </c>
      <c r="AS87" s="82">
        <v>6</v>
      </c>
      <c r="AT87" s="82">
        <v>17</v>
      </c>
      <c r="AU87" s="82"/>
      <c r="AV87" s="82"/>
      <c r="AW87" s="82"/>
      <c r="AX87" s="82"/>
      <c r="AY87" s="82"/>
      <c r="AZ87" s="82"/>
      <c r="BA87" s="82"/>
      <c r="BB87" s="273"/>
      <c r="BC87" s="103"/>
      <c r="BD87" s="134" t="s">
        <v>47</v>
      </c>
      <c r="BE87" s="129"/>
      <c r="BF87" s="25"/>
      <c r="BJ87" s="25"/>
      <c r="BK87" s="25"/>
      <c r="BL87" s="25"/>
      <c r="BM87" s="25"/>
      <c r="BN87" s="25"/>
      <c r="BO87" s="25"/>
      <c r="BP87" s="25"/>
      <c r="BQ87" s="25"/>
      <c r="BR87" s="25"/>
      <c r="BS87" s="25"/>
      <c r="BT87" s="25"/>
      <c r="BV87"/>
      <c r="BW87"/>
      <c r="BX87"/>
      <c r="CD87" s="25"/>
      <c r="CE87" s="25"/>
      <c r="CF87" s="25"/>
      <c r="CG87" s="25"/>
      <c r="CH87" s="25"/>
      <c r="CI87" s="25"/>
      <c r="CJ87"/>
      <c r="CK87"/>
      <c r="CL87"/>
      <c r="CM87"/>
      <c r="CN87"/>
      <c r="CO87" s="25"/>
      <c r="CP87" s="25"/>
      <c r="CQ87" s="25"/>
      <c r="CR87" s="25"/>
      <c r="CS87" s="25"/>
      <c r="CT87" s="25"/>
      <c r="CU87" s="25"/>
      <c r="CV87" s="25"/>
      <c r="CW87" s="25"/>
      <c r="CX87" s="25"/>
      <c r="CY87" s="47"/>
    </row>
    <row r="88" spans="1:188" ht="15" customHeight="1" thickBot="1" x14ac:dyDescent="0.3">
      <c r="A88" s="194" t="s">
        <v>101</v>
      </c>
      <c r="B88" s="195">
        <v>50</v>
      </c>
      <c r="C88" s="67"/>
      <c r="D88" s="67"/>
      <c r="E88" s="101" t="s">
        <v>67</v>
      </c>
      <c r="F88" s="102">
        <f>F85+F86+F87</f>
        <v>75</v>
      </c>
      <c r="G88" s="97">
        <f>G85+G86+G87</f>
        <v>1</v>
      </c>
      <c r="H88" s="67"/>
      <c r="I88" s="365" t="s">
        <v>540</v>
      </c>
      <c r="J88" s="366">
        <v>3</v>
      </c>
      <c r="K88" s="67"/>
      <c r="L88" s="254"/>
      <c r="M88"/>
      <c r="N88"/>
      <c r="O88" s="67"/>
      <c r="P88" s="67"/>
      <c r="Q88" s="67"/>
      <c r="R88" s="47"/>
      <c r="S88" s="47"/>
      <c r="T88" s="47"/>
      <c r="U88" s="47"/>
      <c r="V88" s="25"/>
      <c r="W88" s="305"/>
      <c r="X88" s="25"/>
      <c r="Y88" s="257"/>
      <c r="Z88" s="25"/>
      <c r="AA88" s="25"/>
      <c r="AB88" s="25"/>
      <c r="AC88" s="257"/>
      <c r="AD88" s="25"/>
      <c r="AE88" s="25"/>
      <c r="AF88" s="398"/>
      <c r="AG88" s="199"/>
      <c r="AH88" s="199"/>
      <c r="AI88" s="199"/>
      <c r="AJ88" s="88" t="s">
        <v>548</v>
      </c>
      <c r="AK88" s="25"/>
      <c r="AL88" s="25"/>
      <c r="AM88" s="25"/>
      <c r="AN88" s="25"/>
      <c r="AO88" s="365" t="s">
        <v>57</v>
      </c>
      <c r="AP88" s="366">
        <v>3</v>
      </c>
      <c r="AQ88" s="249">
        <f t="shared" si="22"/>
        <v>3.6666666666666665</v>
      </c>
      <c r="AR88" s="82">
        <v>3</v>
      </c>
      <c r="AS88" s="82">
        <v>3</v>
      </c>
      <c r="AT88" s="82">
        <v>5</v>
      </c>
      <c r="AU88" s="82"/>
      <c r="AV88" s="82"/>
      <c r="AW88" s="82"/>
      <c r="AX88" s="82"/>
      <c r="AY88" s="82"/>
      <c r="AZ88" s="82"/>
      <c r="BA88" s="82"/>
      <c r="BB88" s="273"/>
      <c r="BC88" s="103"/>
      <c r="BD88" s="135" t="s">
        <v>115</v>
      </c>
      <c r="BE88" s="130" t="e">
        <f>(BE84/BE81)*100</f>
        <v>#DIV/0!</v>
      </c>
      <c r="BF88" s="25"/>
      <c r="BJ88" s="25"/>
      <c r="BK88" s="25"/>
      <c r="BL88" s="25"/>
      <c r="BM88" s="25"/>
      <c r="BN88" s="25"/>
      <c r="BO88" s="25"/>
      <c r="BP88" s="25"/>
      <c r="BQ88" s="25"/>
      <c r="BR88" s="25"/>
      <c r="BS88" s="25"/>
      <c r="BT88" s="25"/>
      <c r="BV88"/>
      <c r="BW88"/>
      <c r="BX88"/>
      <c r="CD88" s="25"/>
      <c r="CE88" s="25"/>
      <c r="CF88" s="25"/>
      <c r="CG88" s="25"/>
      <c r="CH88" s="25"/>
      <c r="CI88"/>
      <c r="CJ88"/>
      <c r="CK88"/>
      <c r="CL88" s="25"/>
      <c r="CM88" s="25"/>
      <c r="CN88"/>
      <c r="CO88" s="25"/>
      <c r="CP88" s="25"/>
      <c r="CQ88" s="25"/>
      <c r="CR88" s="25"/>
      <c r="CS88" s="25"/>
      <c r="CT88" s="25"/>
      <c r="CU88" s="25"/>
      <c r="CV88" s="25"/>
      <c r="CW88" s="25"/>
      <c r="CX88" s="25"/>
      <c r="CY88" s="47"/>
    </row>
    <row r="89" spans="1:188" ht="15" customHeight="1" thickBot="1" x14ac:dyDescent="0.3">
      <c r="A89" s="201" t="s">
        <v>67</v>
      </c>
      <c r="B89" s="202">
        <f>B87+B88</f>
        <v>75</v>
      </c>
      <c r="C89" s="67"/>
      <c r="D89" s="67"/>
      <c r="E89" s="99" t="s">
        <v>77</v>
      </c>
      <c r="F89" s="84">
        <v>55</v>
      </c>
      <c r="G89" s="206">
        <f>F89/F92</f>
        <v>0.73333333333333328</v>
      </c>
      <c r="H89" s="67"/>
      <c r="I89" s="365" t="s">
        <v>57</v>
      </c>
      <c r="J89" s="366">
        <v>3</v>
      </c>
      <c r="K89" s="67"/>
      <c r="L89"/>
      <c r="M89"/>
      <c r="N89"/>
      <c r="O89" s="67"/>
      <c r="P89" s="67"/>
      <c r="Q89" s="67"/>
      <c r="R89" s="47"/>
      <c r="S89" s="47"/>
      <c r="T89" s="47"/>
      <c r="U89" s="47"/>
      <c r="V89" s="25"/>
      <c r="W89" s="305"/>
      <c r="X89" s="25"/>
      <c r="Y89" s="257"/>
      <c r="Z89" s="25"/>
      <c r="AA89" s="25"/>
      <c r="AB89" s="25"/>
      <c r="AC89" s="257"/>
      <c r="AD89" s="25"/>
      <c r="AE89" s="25"/>
      <c r="AF89" s="185"/>
      <c r="AG89"/>
      <c r="AH89"/>
      <c r="AI89" s="185"/>
      <c r="AJ89" s="185"/>
      <c r="AK89" s="25"/>
      <c r="AL89" s="25"/>
      <c r="AM89" s="25"/>
      <c r="AN89" s="25"/>
      <c r="AO89" s="365" t="s">
        <v>536</v>
      </c>
      <c r="AP89" s="366">
        <v>2</v>
      </c>
      <c r="AQ89" s="249">
        <f t="shared" si="22"/>
        <v>6</v>
      </c>
      <c r="AR89" s="86">
        <v>6</v>
      </c>
      <c r="AS89" s="82" t="s">
        <v>1153</v>
      </c>
      <c r="AT89" s="82"/>
      <c r="AU89" s="82"/>
      <c r="AV89" s="86"/>
      <c r="AW89" s="82"/>
      <c r="AX89" s="82"/>
      <c r="AY89" s="82"/>
      <c r="AZ89" s="86"/>
      <c r="BA89" s="82"/>
      <c r="BB89" s="273"/>
      <c r="BC89" s="103"/>
      <c r="BD89" s="135" t="s">
        <v>116</v>
      </c>
      <c r="BE89" s="130">
        <f>BE81/BE79</f>
        <v>0</v>
      </c>
      <c r="BF89" s="25"/>
      <c r="BJ89" s="25"/>
      <c r="BK89" s="25"/>
      <c r="BL89" s="25"/>
      <c r="BM89" s="25"/>
      <c r="BN89" s="25"/>
      <c r="BO89" s="25"/>
      <c r="BP89" s="25"/>
      <c r="BQ89" s="25"/>
      <c r="BR89" s="25"/>
      <c r="BS89" s="25"/>
      <c r="BT89" s="25"/>
      <c r="BV89"/>
      <c r="BW89"/>
      <c r="BX89"/>
      <c r="CD89" s="25"/>
      <c r="CE89" s="25"/>
      <c r="CF89" s="25"/>
      <c r="CG89" s="25"/>
      <c r="CH89" s="25"/>
      <c r="CI89" s="25"/>
      <c r="CJ89" s="25"/>
      <c r="CK89" s="25"/>
      <c r="CL89" s="25"/>
      <c r="CM89" s="25"/>
      <c r="CN89" s="25"/>
      <c r="CO89" s="25"/>
      <c r="CP89" s="25"/>
      <c r="CQ89" s="25"/>
      <c r="CR89" s="25"/>
      <c r="CS89" s="25"/>
      <c r="CT89" s="25"/>
      <c r="CU89" s="25"/>
      <c r="CV89" s="25"/>
      <c r="CW89" s="25"/>
      <c r="CX89" s="25"/>
      <c r="CY89" s="47"/>
    </row>
    <row r="90" spans="1:188" ht="15" customHeight="1" thickBot="1" x14ac:dyDescent="0.3">
      <c r="A90" s="67"/>
      <c r="B90" s="67"/>
      <c r="C90" s="67"/>
      <c r="D90" s="67"/>
      <c r="E90" s="99" t="s">
        <v>78</v>
      </c>
      <c r="F90" s="84">
        <v>15</v>
      </c>
      <c r="G90" s="196">
        <f>F90/F92</f>
        <v>0.2</v>
      </c>
      <c r="H90" s="67"/>
      <c r="I90" s="365" t="s">
        <v>536</v>
      </c>
      <c r="J90" s="366">
        <v>2</v>
      </c>
      <c r="K90" s="67"/>
      <c r="L90"/>
      <c r="M90"/>
      <c r="N90"/>
      <c r="O90" s="67"/>
      <c r="P90" s="67"/>
      <c r="Q90" s="103"/>
      <c r="R90"/>
      <c r="S90" s="47"/>
      <c r="T90" s="47"/>
      <c r="U90" s="47"/>
      <c r="V90" s="25"/>
      <c r="W90" s="305"/>
      <c r="X90" s="25"/>
      <c r="Y90" s="257"/>
      <c r="Z90" s="25"/>
      <c r="AA90" s="25"/>
      <c r="AB90" s="25"/>
      <c r="AC90" s="257"/>
      <c r="AD90" s="25"/>
      <c r="AE90" s="25"/>
      <c r="AF90"/>
      <c r="AG90"/>
      <c r="AH90"/>
      <c r="AI90"/>
      <c r="AJ90"/>
      <c r="AK90" s="25"/>
      <c r="AL90" s="25"/>
      <c r="AM90" s="25"/>
      <c r="AN90" s="25"/>
      <c r="AO90" s="365" t="s">
        <v>61</v>
      </c>
      <c r="AP90" s="366">
        <v>2</v>
      </c>
      <c r="AQ90" s="249">
        <f t="shared" si="22"/>
        <v>2.5024999999999999</v>
      </c>
      <c r="AR90" s="82">
        <v>5.0000000000000001E-3</v>
      </c>
      <c r="AS90" s="86">
        <v>5</v>
      </c>
      <c r="AT90" s="82"/>
      <c r="AU90" s="82"/>
      <c r="AV90" s="82"/>
      <c r="AW90" s="86"/>
      <c r="AX90" s="82"/>
      <c r="AY90" s="82"/>
      <c r="AZ90" s="82"/>
      <c r="BA90" s="86"/>
      <c r="BB90" s="273"/>
      <c r="BC90" s="103"/>
      <c r="BD90"/>
      <c r="BE90" s="47"/>
      <c r="BF90" s="25"/>
      <c r="BJ90" s="25"/>
      <c r="BK90" s="25"/>
      <c r="BL90" s="25"/>
      <c r="BM90" s="25"/>
      <c r="BN90" s="25"/>
      <c r="BO90" s="25"/>
      <c r="BP90" s="25"/>
      <c r="BQ90" s="25"/>
      <c r="BR90" s="25"/>
      <c r="BS90" s="25"/>
      <c r="BT90" s="25"/>
      <c r="BV90"/>
      <c r="BW90"/>
      <c r="BX90"/>
      <c r="CD90" s="25"/>
      <c r="CE90" s="25"/>
      <c r="CF90" s="25"/>
      <c r="CG90" s="25"/>
      <c r="CH90" s="25"/>
      <c r="CI90" s="25"/>
      <c r="CJ90" s="25"/>
      <c r="CK90" s="25"/>
      <c r="CL90" s="25"/>
      <c r="CM90" s="25"/>
      <c r="CN90" s="25"/>
      <c r="CO90" s="25"/>
      <c r="CP90" s="25"/>
      <c r="CQ90" s="25"/>
      <c r="CR90" s="25"/>
      <c r="CS90" s="25"/>
      <c r="CT90" s="25"/>
      <c r="CU90" s="25"/>
      <c r="CV90" s="25"/>
      <c r="CW90" s="25"/>
      <c r="CX90" s="25"/>
      <c r="CY90" s="47"/>
    </row>
    <row r="91" spans="1:188" ht="15" customHeight="1" x14ac:dyDescent="0.25">
      <c r="A91" s="67"/>
      <c r="B91" s="67"/>
      <c r="C91" s="67"/>
      <c r="D91" s="67"/>
      <c r="E91" s="99" t="s">
        <v>80</v>
      </c>
      <c r="F91" s="84">
        <v>5</v>
      </c>
      <c r="G91" s="196">
        <f>F91/F92</f>
        <v>6.6666666666666666E-2</v>
      </c>
      <c r="H91" s="67"/>
      <c r="I91" s="365" t="s">
        <v>61</v>
      </c>
      <c r="J91" s="366">
        <v>2</v>
      </c>
      <c r="K91" s="67"/>
      <c r="L91"/>
      <c r="M91"/>
      <c r="N91" s="67"/>
      <c r="O91" s="67"/>
      <c r="P91" s="67"/>
      <c r="Q91" s="103"/>
      <c r="R91"/>
      <c r="S91" s="47"/>
      <c r="T91" s="47"/>
      <c r="U91" s="47"/>
      <c r="V91" s="25"/>
      <c r="W91" s="305"/>
      <c r="X91" s="25"/>
      <c r="Y91" s="257"/>
      <c r="Z91" s="25"/>
      <c r="AA91" s="25"/>
      <c r="AB91" s="25"/>
      <c r="AC91" s="257"/>
      <c r="AD91" s="25"/>
      <c r="AE91" s="25"/>
      <c r="AF91" s="104" t="s">
        <v>103</v>
      </c>
      <c r="AG91" s="127">
        <v>10</v>
      </c>
      <c r="AH91"/>
      <c r="AI91"/>
      <c r="AJ91"/>
      <c r="AK91" s="25"/>
      <c r="AL91" s="25"/>
      <c r="AM91" s="25"/>
      <c r="AN91" s="25"/>
      <c r="AO91" s="365" t="s">
        <v>994</v>
      </c>
      <c r="AP91" s="366">
        <v>2</v>
      </c>
      <c r="AQ91" s="249">
        <f t="shared" si="22"/>
        <v>13.5</v>
      </c>
      <c r="AR91" s="82">
        <v>20</v>
      </c>
      <c r="AS91" s="86">
        <v>7</v>
      </c>
      <c r="AT91" s="86"/>
      <c r="AU91" s="82"/>
      <c r="AV91" s="82"/>
      <c r="AW91" s="86"/>
      <c r="AX91" s="86"/>
      <c r="AY91" s="82"/>
      <c r="AZ91" s="82"/>
      <c r="BA91" s="86"/>
      <c r="BB91" s="274"/>
      <c r="BC91" s="103"/>
      <c r="BD91"/>
      <c r="BE91" s="47"/>
      <c r="BF91" s="25"/>
      <c r="BJ91" s="25"/>
      <c r="BK91" s="25"/>
      <c r="BL91" s="25"/>
      <c r="BM91" s="25"/>
      <c r="BN91" s="25"/>
      <c r="BO91" s="25"/>
      <c r="BP91" s="25"/>
      <c r="BQ91" s="25"/>
      <c r="BR91" s="25"/>
      <c r="BS91" s="25"/>
      <c r="BT91" s="25"/>
      <c r="BU91" s="25"/>
      <c r="BV91"/>
      <c r="BW91"/>
      <c r="BX91"/>
      <c r="BY91" s="25"/>
      <c r="BZ91" s="25"/>
      <c r="CA91" s="25"/>
      <c r="CB91" s="25"/>
      <c r="CD91" s="25"/>
      <c r="CE91" s="25"/>
      <c r="CN91" s="25"/>
      <c r="CO91" s="25"/>
      <c r="CP91" s="25"/>
      <c r="CQ91" s="25"/>
      <c r="CR91" s="25"/>
      <c r="CS91" s="25"/>
      <c r="CT91" s="25"/>
      <c r="CU91" s="25"/>
      <c r="CV91" s="25"/>
      <c r="CW91" s="25"/>
      <c r="CX91" s="25"/>
      <c r="CY91" s="47"/>
    </row>
    <row r="92" spans="1:188" ht="15" customHeight="1" thickBot="1" x14ac:dyDescent="0.3">
      <c r="A92" s="67"/>
      <c r="B92" s="67"/>
      <c r="C92" s="67"/>
      <c r="D92" s="67"/>
      <c r="E92" s="95" t="s">
        <v>67</v>
      </c>
      <c r="F92" s="96">
        <f>F89+F90+F91</f>
        <v>75</v>
      </c>
      <c r="G92" s="97">
        <f>G89+G90+G91</f>
        <v>1</v>
      </c>
      <c r="H92" s="67"/>
      <c r="I92" s="365" t="s">
        <v>994</v>
      </c>
      <c r="J92" s="366">
        <v>2</v>
      </c>
      <c r="K92" s="67"/>
      <c r="L92" s="103"/>
      <c r="M92"/>
      <c r="N92" s="67"/>
      <c r="O92" s="67"/>
      <c r="P92" s="67"/>
      <c r="Q92" s="103"/>
      <c r="R92"/>
      <c r="S92" s="47"/>
      <c r="T92" s="47"/>
      <c r="U92" s="47"/>
      <c r="V92" s="25"/>
      <c r="W92" s="305"/>
      <c r="X92" s="25"/>
      <c r="Y92" s="257"/>
      <c r="Z92" s="25"/>
      <c r="AA92" s="25"/>
      <c r="AB92" s="25"/>
      <c r="AC92" s="257"/>
      <c r="AD92" s="25"/>
      <c r="AE92" s="25"/>
      <c r="AF92" s="106" t="s">
        <v>104</v>
      </c>
      <c r="AG92" s="128">
        <v>3</v>
      </c>
      <c r="AH92"/>
      <c r="AI92"/>
      <c r="AJ92"/>
      <c r="AK92" s="25"/>
      <c r="AL92" s="25"/>
      <c r="AM92" s="25"/>
      <c r="AN92" s="25"/>
      <c r="AO92" s="365" t="s">
        <v>544</v>
      </c>
      <c r="AP92" s="366">
        <v>2</v>
      </c>
      <c r="AQ92" s="249">
        <f>AVERAGE(AR92:AX92)</f>
        <v>0.76</v>
      </c>
      <c r="AR92" s="82">
        <v>0.22</v>
      </c>
      <c r="AS92" s="82">
        <v>1.3</v>
      </c>
      <c r="AT92" s="82"/>
      <c r="AU92" s="82"/>
      <c r="AV92" s="82"/>
      <c r="AW92" s="82"/>
      <c r="AX92" s="82"/>
      <c r="AY92" s="82"/>
      <c r="AZ92" s="82"/>
      <c r="BA92" s="82"/>
      <c r="BB92" s="273"/>
      <c r="BC92" s="103"/>
      <c r="BD92" s="388" t="s">
        <v>35</v>
      </c>
      <c r="BE92" s="389"/>
      <c r="BF92" s="390"/>
      <c r="BJ92" s="25"/>
      <c r="BK92" s="25"/>
      <c r="BL92" s="25"/>
      <c r="BM92" s="25"/>
      <c r="BN92" s="25"/>
      <c r="BO92" s="25"/>
      <c r="BP92" s="25"/>
      <c r="BQ92" s="25"/>
      <c r="BR92" s="25"/>
      <c r="BS92" s="25"/>
      <c r="BT92" s="25"/>
      <c r="BU92" s="25"/>
      <c r="BV92"/>
      <c r="BW92"/>
      <c r="BX92"/>
      <c r="BY92" s="25"/>
      <c r="BZ92" s="25"/>
      <c r="CA92" s="25"/>
      <c r="CB92" s="25"/>
      <c r="CC92" s="25"/>
      <c r="CD92" s="25"/>
      <c r="CE92" s="25"/>
      <c r="CF92" s="25"/>
      <c r="CG92" s="25"/>
      <c r="CH92" s="25"/>
      <c r="CI92" s="25"/>
      <c r="CJ92" s="25"/>
      <c r="CK92" s="25"/>
      <c r="CL92" s="25"/>
      <c r="CM92" s="25"/>
      <c r="CN92" s="25"/>
      <c r="CO92" s="25"/>
      <c r="CP92" s="25"/>
      <c r="CQ92" s="25"/>
      <c r="CR92" s="25"/>
      <c r="CS92" s="25"/>
      <c r="CT92" s="25"/>
      <c r="CU92" s="25"/>
      <c r="CV92" s="25"/>
      <c r="CW92" s="25"/>
      <c r="CX92" s="25"/>
      <c r="CY92" s="47"/>
    </row>
    <row r="93" spans="1:188" ht="15" customHeight="1" x14ac:dyDescent="0.25">
      <c r="A93" s="67"/>
      <c r="B93" s="67"/>
      <c r="C93" s="67"/>
      <c r="D93" s="67"/>
      <c r="H93" s="67"/>
      <c r="I93" s="365" t="s">
        <v>544</v>
      </c>
      <c r="J93" s="366">
        <v>2</v>
      </c>
      <c r="K93" s="67"/>
      <c r="L93" s="103"/>
      <c r="M93"/>
      <c r="N93" s="67"/>
      <c r="O93" s="67"/>
      <c r="P93" s="67"/>
      <c r="Q93" s="67"/>
      <c r="R93" s="47"/>
      <c r="S93" s="47"/>
      <c r="T93" s="47"/>
      <c r="U93" s="47"/>
      <c r="V93" s="25"/>
      <c r="W93" s="305"/>
      <c r="X93" s="25"/>
      <c r="Y93" s="257"/>
      <c r="Z93" s="25"/>
      <c r="AA93" s="25"/>
      <c r="AB93" s="25"/>
      <c r="AC93" s="257"/>
      <c r="AD93" s="25"/>
      <c r="AE93" s="25"/>
      <c r="AF93" s="107"/>
      <c r="AG93" s="107"/>
      <c r="AH93"/>
      <c r="AI93"/>
      <c r="AJ93"/>
      <c r="AK93" s="25"/>
      <c r="AL93" s="25"/>
      <c r="AM93" s="25"/>
      <c r="AN93" s="25"/>
      <c r="AO93" s="365" t="s">
        <v>566</v>
      </c>
      <c r="AP93" s="366">
        <v>1</v>
      </c>
      <c r="AQ93" s="249">
        <f t="shared" si="22"/>
        <v>5</v>
      </c>
      <c r="AR93" s="197">
        <v>5</v>
      </c>
      <c r="AS93" s="197"/>
      <c r="AT93" s="197"/>
      <c r="AU93" s="197"/>
      <c r="AV93" s="197"/>
      <c r="AW93" s="197"/>
      <c r="AX93" s="197"/>
      <c r="AY93" s="197"/>
      <c r="AZ93" s="197"/>
      <c r="BA93" s="197"/>
      <c r="BB93" s="275"/>
      <c r="BC93" s="265"/>
      <c r="BD93" s="185"/>
      <c r="BE93" s="185"/>
      <c r="BF93" s="185"/>
      <c r="BJ93" s="25"/>
      <c r="BK93" s="25"/>
      <c r="BL93" s="25"/>
      <c r="BM93" s="25"/>
      <c r="BN93" s="25"/>
      <c r="BO93" s="25"/>
      <c r="BP93" s="25"/>
      <c r="BQ93" s="25"/>
      <c r="BR93" s="25"/>
      <c r="BS93" s="25"/>
      <c r="BT93" s="25"/>
      <c r="BU93"/>
      <c r="BV93"/>
      <c r="BW93"/>
      <c r="BX93" s="25"/>
      <c r="BY93" s="25"/>
      <c r="BZ93" s="25"/>
      <c r="CA93" s="25"/>
      <c r="CB93" s="25"/>
      <c r="CC93" s="25"/>
      <c r="CD93" s="25"/>
      <c r="CE93" s="25"/>
      <c r="CF93" s="25"/>
      <c r="CG93" s="25"/>
      <c r="CH93" s="25"/>
      <c r="CI93" s="25"/>
      <c r="CJ93" s="25"/>
      <c r="CK93" s="25"/>
      <c r="CL93" s="25"/>
      <c r="CM93" s="25"/>
      <c r="CO93" s="25"/>
      <c r="CP93" s="25"/>
      <c r="CQ93" s="25"/>
      <c r="CR93" s="25"/>
      <c r="CS93" s="25"/>
      <c r="CT93" s="25"/>
      <c r="CU93" s="25"/>
      <c r="CV93" s="25"/>
      <c r="CW93" s="25"/>
      <c r="CX93" s="25"/>
      <c r="CY93" s="47"/>
    </row>
    <row r="94" spans="1:188" ht="15" customHeight="1" x14ac:dyDescent="0.25">
      <c r="A94" s="67"/>
      <c r="B94" s="67"/>
      <c r="C94" s="67"/>
      <c r="D94" s="103"/>
      <c r="E94"/>
      <c r="F94" s="67"/>
      <c r="G94" s="67"/>
      <c r="H94" s="67"/>
      <c r="I94" s="365" t="s">
        <v>566</v>
      </c>
      <c r="J94" s="366">
        <v>1</v>
      </c>
      <c r="K94" s="67"/>
      <c r="L94" s="103"/>
      <c r="M94"/>
      <c r="N94" s="67"/>
      <c r="O94"/>
      <c r="P94"/>
      <c r="Q94"/>
      <c r="R94"/>
      <c r="S94" s="47"/>
      <c r="T94" s="47"/>
      <c r="U94" s="47"/>
      <c r="V94" s="25"/>
      <c r="W94" s="305"/>
      <c r="X94" s="25"/>
      <c r="Y94" s="257"/>
      <c r="Z94" s="25"/>
      <c r="AA94" s="25"/>
      <c r="AB94" s="25"/>
      <c r="AC94" s="257"/>
      <c r="AD94" s="25"/>
      <c r="AE94" s="25"/>
      <c r="AF94" s="146" t="s">
        <v>123</v>
      </c>
      <c r="AG94" s="147" t="s">
        <v>124</v>
      </c>
      <c r="AH94" s="147" t="s">
        <v>84</v>
      </c>
      <c r="AI94" s="1"/>
      <c r="AJ94" s="1"/>
      <c r="AK94" s="25"/>
      <c r="AL94" s="25"/>
      <c r="AM94" s="25"/>
      <c r="AN94" s="25"/>
      <c r="AO94" s="365" t="s">
        <v>48</v>
      </c>
      <c r="AP94" s="366">
        <v>1</v>
      </c>
      <c r="AQ94" s="249">
        <f t="shared" si="22"/>
        <v>1.06</v>
      </c>
      <c r="AR94" s="197">
        <v>1.06</v>
      </c>
      <c r="AS94" s="197"/>
      <c r="AT94" s="197"/>
      <c r="AU94" s="197"/>
      <c r="AV94" s="197"/>
      <c r="AW94" s="197"/>
      <c r="AX94" s="197"/>
      <c r="AY94" s="197"/>
      <c r="AZ94" s="197"/>
      <c r="BA94" s="197"/>
      <c r="BB94" s="275"/>
      <c r="BC94" s="265"/>
      <c r="BD94" s="137" t="s">
        <v>118</v>
      </c>
      <c r="BE94" s="136"/>
      <c r="BF94" s="140" t="e">
        <f>BE94/BE96</f>
        <v>#DIV/0!</v>
      </c>
      <c r="BI94" s="25"/>
      <c r="BJ94" s="25"/>
      <c r="BK94" s="25"/>
      <c r="BL94" s="25"/>
      <c r="BM94" s="25"/>
      <c r="BN94" s="25"/>
      <c r="BO94" s="25"/>
      <c r="BP94" s="25"/>
      <c r="BQ94" s="25"/>
      <c r="BR94" s="25"/>
      <c r="BS94" s="25"/>
      <c r="BT94" s="25"/>
      <c r="BU94"/>
      <c r="BV94"/>
      <c r="BW94"/>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s="25"/>
      <c r="CW94" s="25"/>
      <c r="CX94" s="25"/>
      <c r="CY94" s="47"/>
    </row>
    <row r="95" spans="1:188" s="185" customFormat="1" ht="15" customHeight="1" x14ac:dyDescent="0.25">
      <c r="A95" s="67"/>
      <c r="B95" s="67"/>
      <c r="C95" s="67"/>
      <c r="D95" s="103"/>
      <c r="E95"/>
      <c r="F95" s="67"/>
      <c r="G95" s="67"/>
      <c r="H95" s="67"/>
      <c r="I95" s="365" t="s">
        <v>48</v>
      </c>
      <c r="J95" s="366">
        <v>1</v>
      </c>
      <c r="K95" s="67"/>
      <c r="L95"/>
      <c r="M95"/>
      <c r="N95" s="67"/>
      <c r="O95"/>
      <c r="P95"/>
      <c r="Q95"/>
      <c r="R95"/>
      <c r="S95" s="47"/>
      <c r="T95" s="47"/>
      <c r="U95" s="47"/>
      <c r="V95" s="25"/>
      <c r="W95" s="305"/>
      <c r="X95" s="25"/>
      <c r="Y95" s="257"/>
      <c r="Z95" s="25"/>
      <c r="AA95" s="25"/>
      <c r="AB95" s="25"/>
      <c r="AC95" s="257"/>
      <c r="AD95" s="25"/>
      <c r="AE95" s="25"/>
      <c r="AF95" s="148" t="s">
        <v>120</v>
      </c>
      <c r="AG95" s="142"/>
      <c r="AH95" s="144" t="e">
        <f>AG95/AG98</f>
        <v>#VALUE!</v>
      </c>
      <c r="AI95" s="1"/>
      <c r="AJ95" s="1"/>
      <c r="AK95" s="25"/>
      <c r="AL95" s="25"/>
      <c r="AM95" s="25"/>
      <c r="AN95" s="25"/>
      <c r="AO95" s="365" t="s">
        <v>561</v>
      </c>
      <c r="AP95" s="366">
        <v>1</v>
      </c>
      <c r="AQ95" s="249">
        <f t="shared" si="22"/>
        <v>8</v>
      </c>
      <c r="AR95" s="197">
        <v>8</v>
      </c>
      <c r="AS95" s="197"/>
      <c r="AT95" s="197"/>
      <c r="AU95" s="197"/>
      <c r="AV95" s="197"/>
      <c r="AW95" s="197"/>
      <c r="AX95" s="197"/>
      <c r="AY95" s="197"/>
      <c r="AZ95" s="197"/>
      <c r="BA95" s="197"/>
      <c r="BB95" s="275"/>
      <c r="BC95" s="265"/>
      <c r="BD95" s="137" t="s">
        <v>119</v>
      </c>
      <c r="BE95" s="136"/>
      <c r="BF95" s="140" t="e">
        <f>BE95/BE96</f>
        <v>#DIV/0!</v>
      </c>
      <c r="BI95" s="25"/>
      <c r="BJ95" s="25"/>
      <c r="BK95" s="25"/>
      <c r="BL95" s="25"/>
      <c r="BM95" s="25"/>
      <c r="BN95" s="25"/>
      <c r="BO95" s="25"/>
      <c r="BP95" s="25"/>
      <c r="BQ95" s="25"/>
      <c r="BR95" s="25"/>
      <c r="BS95" s="25"/>
      <c r="BT95" s="25"/>
      <c r="BU95"/>
      <c r="BV95"/>
      <c r="BW9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s="25"/>
      <c r="CW95" s="25"/>
      <c r="CX95" s="25"/>
      <c r="CY95" s="47"/>
    </row>
    <row r="96" spans="1:188" s="185" customFormat="1" ht="15.75" x14ac:dyDescent="0.25">
      <c r="A96" s="67"/>
      <c r="B96" s="67"/>
      <c r="C96" s="67"/>
      <c r="D96" s="103"/>
      <c r="E96"/>
      <c r="F96" s="67"/>
      <c r="G96" s="67"/>
      <c r="H96" s="67"/>
      <c r="I96" s="365" t="s">
        <v>561</v>
      </c>
      <c r="J96" s="366">
        <v>1</v>
      </c>
      <c r="K96"/>
      <c r="L96"/>
      <c r="M96"/>
      <c r="N96" s="67"/>
      <c r="O96"/>
      <c r="P96"/>
      <c r="Q96"/>
      <c r="R96"/>
      <c r="S96" s="47"/>
      <c r="T96" s="47"/>
      <c r="U96" s="47"/>
      <c r="V96" s="25"/>
      <c r="W96" s="305"/>
      <c r="X96" s="25"/>
      <c r="Y96" s="257"/>
      <c r="Z96" s="25"/>
      <c r="AA96" s="25"/>
      <c r="AB96" s="25"/>
      <c r="AC96" s="257"/>
      <c r="AD96" s="25"/>
      <c r="AE96" s="25"/>
      <c r="AF96" s="149" t="s">
        <v>121</v>
      </c>
      <c r="AG96" s="142"/>
      <c r="AH96" s="144" t="e">
        <f>AG96/AG98</f>
        <v>#VALUE!</v>
      </c>
      <c r="AI96"/>
      <c r="AJ96"/>
      <c r="AK96" s="25"/>
      <c r="AL96" s="25"/>
      <c r="AM96" s="25"/>
      <c r="AN96" s="25"/>
      <c r="AO96" s="365" t="s">
        <v>997</v>
      </c>
      <c r="AP96" s="366">
        <v>1</v>
      </c>
      <c r="AQ96" s="249">
        <f t="shared" si="22"/>
        <v>10</v>
      </c>
      <c r="AR96" s="197">
        <v>10</v>
      </c>
      <c r="AS96" s="197"/>
      <c r="AT96" s="197"/>
      <c r="AU96" s="197"/>
      <c r="AV96" s="197"/>
      <c r="AW96" s="197"/>
      <c r="AX96" s="197"/>
      <c r="AY96" s="197"/>
      <c r="AZ96" s="197"/>
      <c r="BA96" s="197"/>
      <c r="BB96" s="275"/>
      <c r="BC96" s="265"/>
      <c r="BD96" s="138" t="s">
        <v>67</v>
      </c>
      <c r="BE96" s="139">
        <f>BE95+BE94</f>
        <v>0</v>
      </c>
      <c r="BF96" s="139" t="e">
        <f>BF94+BF95</f>
        <v>#DIV/0!</v>
      </c>
      <c r="BH96" s="47"/>
      <c r="BI96" s="25"/>
      <c r="BJ96" s="25"/>
      <c r="BK96" s="25"/>
      <c r="BL96" s="25"/>
      <c r="BM96" s="25"/>
      <c r="BN96" s="25"/>
      <c r="BO96" s="25"/>
      <c r="BP96" s="25"/>
      <c r="BQ96" s="25"/>
      <c r="BR96" s="25"/>
      <c r="BS96" s="25"/>
      <c r="BT96" s="25"/>
      <c r="BU96"/>
      <c r="BV96"/>
      <c r="BW96"/>
      <c r="BX96" s="25"/>
      <c r="BY96" s="25"/>
      <c r="BZ96" s="25"/>
      <c r="CA96" s="25"/>
      <c r="CB96" s="25"/>
      <c r="CC96" s="25"/>
      <c r="CD96" s="25"/>
      <c r="CE96" s="25"/>
      <c r="CF96" s="25"/>
      <c r="CG96" s="25"/>
      <c r="CH96" s="25"/>
      <c r="CI96" s="25"/>
      <c r="CJ96" s="25"/>
      <c r="CK96" s="25"/>
      <c r="CL96" s="25"/>
      <c r="CM96" s="25"/>
      <c r="CN96" s="25"/>
      <c r="CO96" s="25"/>
      <c r="CP96" s="25"/>
      <c r="CQ96" s="25"/>
      <c r="CR96" s="25"/>
      <c r="CS96" s="25"/>
      <c r="CT96" s="25"/>
      <c r="CU96" s="25"/>
      <c r="CV96" s="25"/>
      <c r="CW96" s="25"/>
      <c r="CX96" s="25"/>
      <c r="CY96" s="47"/>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row>
    <row r="97" spans="1:188" s="185" customFormat="1" ht="15.75" x14ac:dyDescent="0.25">
      <c r="A97" s="67"/>
      <c r="B97" s="67"/>
      <c r="C97" s="67"/>
      <c r="D97" s="103"/>
      <c r="E97"/>
      <c r="F97" s="67"/>
      <c r="G97" s="67"/>
      <c r="H97" s="67"/>
      <c r="I97" s="365" t="s">
        <v>997</v>
      </c>
      <c r="J97" s="366">
        <v>1</v>
      </c>
      <c r="K97"/>
      <c r="L97" s="255"/>
      <c r="M97" s="67"/>
      <c r="N97" s="67"/>
      <c r="O97" s="67"/>
      <c r="P97" s="67"/>
      <c r="Q97" s="67"/>
      <c r="R97" s="47"/>
      <c r="S97" s="47"/>
      <c r="T97" s="47"/>
      <c r="U97" s="47"/>
      <c r="V97" s="25"/>
      <c r="W97" s="305"/>
      <c r="X97" s="25"/>
      <c r="Y97" s="257"/>
      <c r="Z97" s="25"/>
      <c r="AA97" s="25"/>
      <c r="AB97" s="25"/>
      <c r="AC97" s="257"/>
      <c r="AD97" s="25"/>
      <c r="AE97" s="25"/>
      <c r="AF97" s="149" t="s">
        <v>122</v>
      </c>
      <c r="AG97" s="143"/>
      <c r="AH97" s="145" t="e">
        <f>AG97/AG98</f>
        <v>#VALUE!</v>
      </c>
      <c r="AI97" s="67"/>
      <c r="AJ97" s="67"/>
      <c r="AK97" s="25"/>
      <c r="AL97" s="25"/>
      <c r="AM97" s="25"/>
      <c r="AN97" s="25"/>
      <c r="AO97" s="365" t="s">
        <v>531</v>
      </c>
      <c r="AP97" s="366">
        <v>1</v>
      </c>
      <c r="AQ97" s="249">
        <f t="shared" si="22"/>
        <v>9</v>
      </c>
      <c r="AR97" s="197">
        <v>9</v>
      </c>
      <c r="AS97" s="197"/>
      <c r="AT97" s="197"/>
      <c r="AU97" s="197"/>
      <c r="AV97" s="197"/>
      <c r="AW97" s="197"/>
      <c r="AX97" s="197"/>
      <c r="AY97" s="197"/>
      <c r="AZ97" s="197"/>
      <c r="BA97" s="197"/>
      <c r="BB97" s="275"/>
      <c r="BC97" s="265"/>
      <c r="BH97" s="47"/>
      <c r="BI97" s="25"/>
      <c r="BJ97" s="4"/>
      <c r="BK97" s="4"/>
      <c r="BL97" s="4"/>
      <c r="BM97" s="4"/>
      <c r="BN97" s="4"/>
      <c r="BO97" s="4"/>
      <c r="BP97" s="4"/>
      <c r="BQ97" s="4"/>
      <c r="BR97" s="4"/>
      <c r="BS97" s="25"/>
      <c r="BT97" s="25"/>
      <c r="BU97"/>
      <c r="BV97"/>
      <c r="BW97"/>
      <c r="BX97" s="25"/>
      <c r="BY97" s="25"/>
      <c r="BZ97" s="25"/>
      <c r="CA97" s="25"/>
      <c r="CB97" s="25"/>
      <c r="CC97" s="25"/>
      <c r="CD97" s="25"/>
      <c r="CE97" s="4"/>
      <c r="CF97" s="25"/>
      <c r="CG97" s="25"/>
      <c r="CH97" s="25"/>
      <c r="CI97" s="25"/>
      <c r="CJ97" s="25"/>
      <c r="CK97" s="25"/>
      <c r="CL97" s="25"/>
      <c r="CM97" s="25"/>
      <c r="CN97" s="25"/>
      <c r="CO97" s="25"/>
      <c r="CP97" s="25"/>
      <c r="CQ97" s="25"/>
      <c r="CR97" s="25"/>
      <c r="CS97" s="25"/>
      <c r="CT97" s="25"/>
      <c r="CU97" s="25"/>
      <c r="CV97" s="25"/>
      <c r="CW97" s="25"/>
      <c r="CX97" s="25"/>
      <c r="CY97" s="47"/>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row>
    <row r="98" spans="1:188" s="185" customFormat="1" ht="15.75" x14ac:dyDescent="0.25">
      <c r="A98" s="67"/>
      <c r="B98" s="67"/>
      <c r="C98" s="67"/>
      <c r="D98" s="103"/>
      <c r="E98"/>
      <c r="F98" s="67"/>
      <c r="G98" s="67"/>
      <c r="H98" s="67"/>
      <c r="I98" s="365" t="s">
        <v>531</v>
      </c>
      <c r="J98" s="366">
        <v>1</v>
      </c>
      <c r="K98"/>
      <c r="L98" s="255"/>
      <c r="M98" s="67"/>
      <c r="N98" s="67"/>
      <c r="O98" s="67"/>
      <c r="P98" s="67"/>
      <c r="Q98" s="67"/>
      <c r="R98" s="47"/>
      <c r="S98" s="47"/>
      <c r="T98" s="47"/>
      <c r="U98" s="47"/>
      <c r="V98" s="25"/>
      <c r="W98" s="305"/>
      <c r="X98" s="25"/>
      <c r="Y98" s="257"/>
      <c r="Z98" s="25"/>
      <c r="AA98" s="25"/>
      <c r="AB98" s="25"/>
      <c r="AC98" s="257"/>
      <c r="AD98" s="25"/>
      <c r="AE98" s="25"/>
      <c r="AF98" s="141" t="s">
        <v>125</v>
      </c>
      <c r="AG98" s="141" t="e">
        <f>AG95+AG96+AF97</f>
        <v>#VALUE!</v>
      </c>
      <c r="AH98" s="141" t="e">
        <f>AH95+AH97+AH96</f>
        <v>#VALUE!</v>
      </c>
      <c r="AI98" s="67"/>
      <c r="AJ98" s="67"/>
      <c r="AK98" s="25"/>
      <c r="AL98" s="25"/>
      <c r="AM98" s="25"/>
      <c r="AN98" s="25"/>
      <c r="AO98" s="365" t="s">
        <v>991</v>
      </c>
      <c r="AP98" s="366">
        <v>1</v>
      </c>
      <c r="AQ98" s="249">
        <f t="shared" si="22"/>
        <v>10</v>
      </c>
      <c r="AR98" s="197">
        <v>10</v>
      </c>
      <c r="AS98" s="197"/>
      <c r="AT98" s="197"/>
      <c r="AU98" s="197"/>
      <c r="AV98" s="197"/>
      <c r="AW98" s="197"/>
      <c r="AX98" s="197"/>
      <c r="AY98" s="197"/>
      <c r="AZ98" s="197"/>
      <c r="BA98" s="197"/>
      <c r="BB98" s="275"/>
      <c r="BC98" s="265"/>
      <c r="BH98" s="47"/>
      <c r="BI98" s="4"/>
      <c r="BJ98" s="25"/>
      <c r="BK98" s="25"/>
      <c r="BL98" s="25"/>
      <c r="BM98" s="25"/>
      <c r="BN98" s="25"/>
      <c r="BO98" s="25"/>
      <c r="BP98" s="25"/>
      <c r="BQ98" s="25"/>
      <c r="BR98" s="25"/>
      <c r="BS98" s="4"/>
      <c r="BT98" s="25"/>
      <c r="BU98"/>
      <c r="BV98"/>
      <c r="BW98"/>
      <c r="BX98" s="25"/>
      <c r="BY98" s="25"/>
      <c r="BZ98" s="25"/>
      <c r="CA98" s="25"/>
      <c r="CB98" s="25"/>
      <c r="CC98" s="4"/>
      <c r="CD98" s="4"/>
      <c r="CE98" s="25"/>
      <c r="CF98" s="25"/>
      <c r="CG98" s="25"/>
      <c r="CH98" s="25"/>
      <c r="CI98" s="25"/>
      <c r="CJ98" s="25"/>
      <c r="CK98" s="25"/>
      <c r="CL98" s="25"/>
      <c r="CM98" s="25"/>
      <c r="CN98" s="25"/>
      <c r="CO98" s="4"/>
      <c r="CP98" s="4"/>
      <c r="CQ98" s="25"/>
      <c r="CR98" s="25"/>
      <c r="CS98" s="25"/>
      <c r="CT98" s="25"/>
      <c r="CU98" s="25"/>
      <c r="CV98" s="25"/>
      <c r="CW98" s="25"/>
      <c r="CX98" s="25"/>
      <c r="CY98" s="47"/>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row>
    <row r="99" spans="1:188" s="185" customFormat="1" ht="15.75" x14ac:dyDescent="0.25">
      <c r="A99" s="67"/>
      <c r="B99" s="67"/>
      <c r="C99" s="67"/>
      <c r="D99" s="103"/>
      <c r="E99"/>
      <c r="F99" s="67"/>
      <c r="G99" s="67"/>
      <c r="H99" s="67"/>
      <c r="I99" s="365" t="s">
        <v>991</v>
      </c>
      <c r="J99" s="366">
        <v>1</v>
      </c>
      <c r="K99"/>
      <c r="L99" s="255"/>
      <c r="M99" s="67"/>
      <c r="N99" s="67"/>
      <c r="O99" s="67"/>
      <c r="P99" s="67"/>
      <c r="Q99" s="67"/>
      <c r="R99" s="47"/>
      <c r="S99" s="47"/>
      <c r="T99" s="47"/>
      <c r="U99" s="47"/>
      <c r="V99"/>
      <c r="W99" s="303"/>
      <c r="X99"/>
      <c r="Y99" s="258"/>
      <c r="Z99"/>
      <c r="AA99"/>
      <c r="AB99" s="25"/>
      <c r="AC99" s="257"/>
      <c r="AD99" s="25"/>
      <c r="AE99" s="25"/>
      <c r="AI99"/>
      <c r="AJ99"/>
      <c r="AK99" s="25"/>
      <c r="AL99" s="25"/>
      <c r="AM99" s="25"/>
      <c r="AN99" s="25"/>
      <c r="AO99" s="365" t="s">
        <v>998</v>
      </c>
      <c r="AP99" s="366">
        <v>1</v>
      </c>
      <c r="AQ99" s="249">
        <f t="shared" si="22"/>
        <v>2E-3</v>
      </c>
      <c r="AR99" s="197">
        <v>2E-3</v>
      </c>
      <c r="AS99" s="197"/>
      <c r="AT99" s="197"/>
      <c r="AU99" s="197"/>
      <c r="AV99" s="197"/>
      <c r="AW99" s="197"/>
      <c r="AX99" s="197"/>
      <c r="AY99" s="197"/>
      <c r="AZ99" s="197"/>
      <c r="BA99" s="197"/>
      <c r="BB99" s="275"/>
      <c r="BC99" s="265"/>
      <c r="BH99" s="47"/>
      <c r="BI99" s="25"/>
      <c r="BJ99" s="25"/>
      <c r="BK99" s="25"/>
      <c r="BL99" s="25"/>
      <c r="BM99" s="25"/>
      <c r="BN99" s="25"/>
      <c r="BO99" s="25"/>
      <c r="BP99" s="25"/>
      <c r="BQ99" s="25"/>
      <c r="BR99" s="25"/>
      <c r="BS99" s="25"/>
      <c r="BT99" s="25"/>
      <c r="BU99"/>
      <c r="BV99"/>
      <c r="BW99"/>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47"/>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row>
    <row r="100" spans="1:188" s="185" customFormat="1" ht="15.75" x14ac:dyDescent="0.25">
      <c r="A100" s="67"/>
      <c r="B100" s="67"/>
      <c r="C100" s="67"/>
      <c r="D100" s="103"/>
      <c r="E100" s="103"/>
      <c r="F100"/>
      <c r="G100" s="288"/>
      <c r="H100"/>
      <c r="I100" s="365" t="s">
        <v>998</v>
      </c>
      <c r="J100" s="366">
        <v>1</v>
      </c>
      <c r="K100"/>
      <c r="L100" s="255"/>
      <c r="M100" s="67"/>
      <c r="N100" s="67"/>
      <c r="O100" s="67"/>
      <c r="P100" s="67"/>
      <c r="Q100" s="67"/>
      <c r="R100" s="47"/>
      <c r="S100" s="47"/>
      <c r="T100" s="47"/>
      <c r="U100" s="47"/>
      <c r="V100"/>
      <c r="W100" s="303"/>
      <c r="X100"/>
      <c r="Y100" s="258"/>
      <c r="Z100"/>
      <c r="AA100"/>
      <c r="AB100"/>
      <c r="AC100" s="258"/>
      <c r="AD100" s="25"/>
      <c r="AE100" s="25"/>
      <c r="AI100"/>
      <c r="AJ100"/>
      <c r="AK100" s="25"/>
      <c r="AL100" s="25"/>
      <c r="AM100" s="25"/>
      <c r="AN100" s="25"/>
      <c r="AO100" s="365" t="s">
        <v>543</v>
      </c>
      <c r="AP100" s="366">
        <v>1</v>
      </c>
      <c r="AQ100" s="249">
        <f t="shared" si="22"/>
        <v>124</v>
      </c>
      <c r="AR100" s="378">
        <v>124</v>
      </c>
      <c r="AS100" s="197"/>
      <c r="AT100" s="197"/>
      <c r="AU100" s="197"/>
      <c r="AV100" s="197"/>
      <c r="AW100" s="197"/>
      <c r="AX100" s="197"/>
      <c r="AY100" s="197"/>
      <c r="AZ100" s="197"/>
      <c r="BA100" s="197"/>
      <c r="BB100" s="275"/>
      <c r="BC100" s="265"/>
      <c r="BH100" s="47"/>
      <c r="BI100" s="25"/>
      <c r="BJ100" s="25"/>
      <c r="BK100" s="25"/>
      <c r="BL100" s="25"/>
      <c r="BM100" s="25"/>
      <c r="BN100" s="25"/>
      <c r="BO100" s="25"/>
      <c r="BP100" s="25"/>
      <c r="BQ100" s="25"/>
      <c r="BR100" s="25"/>
      <c r="BS100" s="25"/>
      <c r="BT100" s="25"/>
      <c r="BU100"/>
      <c r="BV100"/>
      <c r="BW100"/>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47"/>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row>
    <row r="101" spans="1:188" s="185" customFormat="1" ht="15.75" x14ac:dyDescent="0.25">
      <c r="A101" s="67"/>
      <c r="B101" s="67"/>
      <c r="C101" s="67"/>
      <c r="D101" s="67"/>
      <c r="E101" s="103"/>
      <c r="F101"/>
      <c r="G101"/>
      <c r="H101"/>
      <c r="I101" s="365" t="s">
        <v>543</v>
      </c>
      <c r="J101" s="366">
        <v>1</v>
      </c>
      <c r="K101"/>
      <c r="L101" s="255"/>
      <c r="M101" s="67"/>
      <c r="N101" s="67"/>
      <c r="O101" s="67"/>
      <c r="P101" s="67"/>
      <c r="Q101" s="67"/>
      <c r="R101" s="47"/>
      <c r="S101" s="47"/>
      <c r="T101" s="47"/>
      <c r="U101" s="47"/>
      <c r="V101"/>
      <c r="W101" s="303"/>
      <c r="X101"/>
      <c r="Y101" s="258"/>
      <c r="Z101"/>
      <c r="AA101"/>
      <c r="AB101"/>
      <c r="AC101" s="258"/>
      <c r="AD101"/>
      <c r="AE101" s="25"/>
      <c r="AI101"/>
      <c r="AJ101"/>
      <c r="AK101"/>
      <c r="AL101"/>
      <c r="AM101"/>
      <c r="AN101"/>
      <c r="AO101" s="365" t="s">
        <v>993</v>
      </c>
      <c r="AP101" s="366">
        <v>1</v>
      </c>
      <c r="AQ101" s="249">
        <f t="shared" si="22"/>
        <v>1</v>
      </c>
      <c r="AR101" s="197">
        <v>1</v>
      </c>
      <c r="AS101" s="197"/>
      <c r="AT101" s="197"/>
      <c r="AU101" s="197"/>
      <c r="AV101" s="197"/>
      <c r="AW101" s="197"/>
      <c r="AX101" s="197"/>
      <c r="AY101" s="197"/>
      <c r="AZ101" s="197"/>
      <c r="BA101" s="197"/>
      <c r="BB101" s="275"/>
      <c r="BC101" s="265"/>
      <c r="BH101" s="47"/>
      <c r="BI101" s="25"/>
      <c r="BJ101" s="25"/>
      <c r="BK101" s="25"/>
      <c r="BL101" s="25"/>
      <c r="BM101" s="25"/>
      <c r="BN101" s="25"/>
      <c r="BO101" s="25"/>
      <c r="BP101" s="25"/>
      <c r="BQ101" s="25"/>
      <c r="BR101" s="25"/>
      <c r="BS101" s="25"/>
      <c r="BT101" s="25"/>
      <c r="BU101"/>
      <c r="BV101"/>
      <c r="BW101"/>
      <c r="BX101" s="25"/>
      <c r="BY101" s="25"/>
      <c r="BZ101" s="25"/>
      <c r="CA101" s="25"/>
      <c r="CB101" s="25"/>
      <c r="CC101" s="25"/>
      <c r="CD101" s="25"/>
      <c r="CE101" s="25"/>
      <c r="CF101" s="25"/>
      <c r="CG101" s="25"/>
      <c r="CH101"/>
      <c r="CI101"/>
      <c r="CJ101"/>
      <c r="CK101"/>
      <c r="CL101"/>
      <c r="CM101" s="25"/>
      <c r="CN101" s="25"/>
      <c r="CO101" s="25"/>
      <c r="CP101" s="25"/>
      <c r="CQ101" s="25"/>
      <c r="CR101" s="25"/>
      <c r="CS101" s="25"/>
      <c r="CT101" s="25"/>
      <c r="CU101" s="25"/>
      <c r="CV101" s="25"/>
      <c r="CW101" s="25"/>
      <c r="CX101" s="25"/>
      <c r="CY101" s="47"/>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row>
    <row r="102" spans="1:188" s="185" customFormat="1" ht="15.75" x14ac:dyDescent="0.25">
      <c r="A102" s="67"/>
      <c r="B102" s="67"/>
      <c r="C102" s="67"/>
      <c r="D102" s="67"/>
      <c r="E102" s="103"/>
      <c r="F102"/>
      <c r="G102"/>
      <c r="H102"/>
      <c r="I102" s="365" t="s">
        <v>993</v>
      </c>
      <c r="J102" s="366">
        <v>1</v>
      </c>
      <c r="K102"/>
      <c r="L102" s="255"/>
      <c r="M102" s="67"/>
      <c r="N102" s="67"/>
      <c r="O102" s="67"/>
      <c r="P102" s="67"/>
      <c r="Q102" s="67"/>
      <c r="R102" s="47"/>
      <c r="S102" s="47"/>
      <c r="T102" s="47"/>
      <c r="U102" s="47"/>
      <c r="V102" s="47"/>
      <c r="W102" s="306"/>
      <c r="X102" s="47"/>
      <c r="Y102" s="259"/>
      <c r="Z102" s="47"/>
      <c r="AA102" s="47"/>
      <c r="AB102"/>
      <c r="AC102" s="258"/>
      <c r="AD102"/>
      <c r="AE102" s="25"/>
      <c r="AI102" s="47"/>
      <c r="AJ102" s="47"/>
      <c r="AK102"/>
      <c r="AL102"/>
      <c r="AM102"/>
      <c r="AN102"/>
      <c r="AO102" s="365" t="s">
        <v>40</v>
      </c>
      <c r="AP102" s="366">
        <v>1</v>
      </c>
      <c r="AQ102" s="249">
        <f t="shared" si="22"/>
        <v>6.0000000000000001E-3</v>
      </c>
      <c r="AR102" s="197">
        <v>6.0000000000000001E-3</v>
      </c>
      <c r="AS102" s="197"/>
      <c r="AT102" s="197"/>
      <c r="AU102" s="197"/>
      <c r="AV102" s="197"/>
      <c r="AW102" s="197"/>
      <c r="AX102" s="197"/>
      <c r="AY102" s="197"/>
      <c r="AZ102" s="197"/>
      <c r="BA102" s="197"/>
      <c r="BB102" s="275"/>
      <c r="BC102" s="265"/>
      <c r="BH102" s="47"/>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c r="CI102"/>
      <c r="CJ102"/>
      <c r="CK102"/>
      <c r="CL102"/>
      <c r="CM102"/>
      <c r="CN102" s="25"/>
      <c r="CO102" s="25"/>
      <c r="CP102" s="25"/>
      <c r="CQ102" s="25"/>
      <c r="CR102" s="25"/>
      <c r="CS102" s="25"/>
      <c r="CT102" s="25"/>
      <c r="CU102" s="25"/>
      <c r="CV102" s="25"/>
      <c r="CW102" s="25"/>
      <c r="CX102" s="25"/>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row>
    <row r="103" spans="1:188" s="185" customFormat="1" ht="16.5" thickBot="1" x14ac:dyDescent="0.3">
      <c r="A103" s="67"/>
      <c r="B103" s="67"/>
      <c r="C103" s="67"/>
      <c r="D103" s="67"/>
      <c r="E103" s="103"/>
      <c r="F103"/>
      <c r="G103"/>
      <c r="H103"/>
      <c r="I103" s="365" t="s">
        <v>40</v>
      </c>
      <c r="J103" s="366">
        <v>1</v>
      </c>
      <c r="K103"/>
      <c r="L103" s="255"/>
      <c r="M103" s="67"/>
      <c r="N103" s="67"/>
      <c r="O103" s="67"/>
      <c r="P103" s="67"/>
      <c r="Q103" s="67"/>
      <c r="R103" s="47"/>
      <c r="S103" s="47"/>
      <c r="T103" s="47"/>
      <c r="U103" s="47"/>
      <c r="V103" s="47"/>
      <c r="W103" s="306"/>
      <c r="X103" s="47"/>
      <c r="Y103" s="259"/>
      <c r="Z103" s="47"/>
      <c r="AA103" s="47"/>
      <c r="AB103" s="47"/>
      <c r="AC103" s="259"/>
      <c r="AD103"/>
      <c r="AE103" s="25"/>
      <c r="AG103" s="47"/>
      <c r="AH103" s="47"/>
      <c r="AI103" s="47"/>
      <c r="AJ103" s="47"/>
      <c r="AK103"/>
      <c r="AL103"/>
      <c r="AM103"/>
      <c r="AN103"/>
      <c r="AO103" s="118" t="s">
        <v>67</v>
      </c>
      <c r="AP103" s="119">
        <f>SUM(AP80:AP102)</f>
        <v>55</v>
      </c>
      <c r="AQ103" s="47"/>
      <c r="AR103" s="47"/>
      <c r="AS103" s="55"/>
      <c r="AT103" s="55"/>
      <c r="AU103" s="55"/>
      <c r="AV103" s="25"/>
      <c r="AW103" s="25"/>
      <c r="AX103" s="25"/>
      <c r="AY103" s="25"/>
      <c r="AZ103" s="25"/>
      <c r="BA103" s="25"/>
      <c r="BB103" s="272"/>
      <c r="BC103" s="265"/>
      <c r="BH103" s="47"/>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c r="CG103"/>
      <c r="CH103"/>
      <c r="CI103"/>
      <c r="CJ103"/>
      <c r="CK103"/>
      <c r="CL103"/>
      <c r="CM103"/>
      <c r="CN103" s="25"/>
      <c r="CO103" s="25"/>
      <c r="CP103" s="25"/>
      <c r="CQ103" s="25"/>
      <c r="CR103" s="25"/>
      <c r="CS103" s="25"/>
      <c r="CT103" s="25"/>
      <c r="CU103" s="25"/>
      <c r="CV103" s="25"/>
      <c r="CW103" s="25"/>
      <c r="CX103" s="25"/>
      <c r="CY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row>
    <row r="104" spans="1:188" s="185" customFormat="1" ht="16.5" thickBot="1" x14ac:dyDescent="0.3">
      <c r="A104" s="67"/>
      <c r="B104" s="67"/>
      <c r="C104" s="67"/>
      <c r="D104" s="67"/>
      <c r="E104" s="103"/>
      <c r="F104"/>
      <c r="G104"/>
      <c r="H104"/>
      <c r="I104" s="229" t="s">
        <v>67</v>
      </c>
      <c r="J104" s="105">
        <f>SUM(J81:J103)</f>
        <v>55</v>
      </c>
      <c r="K104"/>
      <c r="L104" s="255"/>
      <c r="M104" s="67"/>
      <c r="N104" s="67"/>
      <c r="O104" s="67"/>
      <c r="P104" s="67"/>
      <c r="Q104" s="67"/>
      <c r="R104" s="67"/>
      <c r="S104" s="47"/>
      <c r="T104" s="47"/>
      <c r="U104" s="47"/>
      <c r="V104" s="47"/>
      <c r="W104" s="306"/>
      <c r="X104" s="47"/>
      <c r="Y104" s="259"/>
      <c r="Z104" s="47"/>
      <c r="AA104" s="47"/>
      <c r="AB104" s="47"/>
      <c r="AC104" s="259"/>
      <c r="AD104" s="47"/>
      <c r="AE104" s="25"/>
      <c r="AG104" s="47"/>
      <c r="AH104" s="47"/>
      <c r="AI104" s="47"/>
      <c r="AJ104" s="47"/>
      <c r="AK104" s="47"/>
      <c r="AL104" s="47"/>
      <c r="AM104" s="47"/>
      <c r="AN104" s="47"/>
      <c r="AO104" s="67"/>
      <c r="AP104" s="67"/>
      <c r="AQ104" s="55"/>
      <c r="AR104" s="55"/>
      <c r="AS104" s="55"/>
      <c r="AT104" s="25"/>
      <c r="AU104" s="25"/>
      <c r="AV104" s="25"/>
      <c r="AW104" s="25"/>
      <c r="AX104" s="25"/>
      <c r="AY104" s="25"/>
      <c r="AZ104" s="25"/>
      <c r="BA104" s="25"/>
      <c r="BB104" s="272"/>
      <c r="BC104" s="265"/>
      <c r="BH104" s="47"/>
      <c r="BI104" s="25"/>
      <c r="BJ104" s="25"/>
      <c r="BK104" s="25"/>
      <c r="BL104" s="25"/>
      <c r="BM104" s="25"/>
      <c r="BN104" s="25"/>
      <c r="BO104" s="25"/>
      <c r="BP104" s="25"/>
      <c r="BQ104" s="25"/>
      <c r="BR104" s="25"/>
      <c r="BS104" s="25"/>
      <c r="BT104" s="25"/>
      <c r="BU104" s="25"/>
      <c r="BV104" s="25"/>
      <c r="BW104" s="25"/>
      <c r="BX104" s="25"/>
      <c r="BY104" s="25"/>
      <c r="BZ104" s="25"/>
      <c r="CA104" s="25"/>
      <c r="CB104" s="25"/>
      <c r="CC104" s="25"/>
      <c r="CD104" s="25"/>
      <c r="CE104" s="25"/>
      <c r="CF104"/>
      <c r="CG104"/>
      <c r="CH104" s="47"/>
      <c r="CI104" s="47"/>
      <c r="CJ104" s="47"/>
      <c r="CK104" s="55"/>
      <c r="CL104" s="55"/>
      <c r="CM104"/>
      <c r="CN104" s="25"/>
      <c r="CO104" s="25"/>
      <c r="CP104" s="25"/>
      <c r="CQ104" s="25"/>
      <c r="CR104" s="25"/>
      <c r="CS104" s="25"/>
      <c r="CT104" s="25"/>
      <c r="CU104" s="25"/>
      <c r="CV104" s="25"/>
      <c r="CW104" s="25"/>
      <c r="CX104" s="25"/>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row>
    <row r="105" spans="1:188" s="185" customFormat="1" ht="16.5" thickBot="1" x14ac:dyDescent="0.3">
      <c r="A105" s="67"/>
      <c r="B105" s="67"/>
      <c r="C105" s="67"/>
      <c r="D105" s="67"/>
      <c r="E105" s="103"/>
      <c r="F105"/>
      <c r="G105" s="67"/>
      <c r="H105" s="67"/>
      <c r="K105"/>
      <c r="L105" s="255"/>
      <c r="M105" s="67"/>
      <c r="N105" s="67"/>
      <c r="O105" s="67"/>
      <c r="P105" s="67"/>
      <c r="Q105" s="67"/>
      <c r="R105" s="67"/>
      <c r="S105" s="47"/>
      <c r="T105" s="47"/>
      <c r="U105" s="47"/>
      <c r="V105" s="47"/>
      <c r="W105" s="306"/>
      <c r="X105" s="47"/>
      <c r="Y105" s="259"/>
      <c r="Z105" s="47"/>
      <c r="AA105" s="47"/>
      <c r="AB105" s="47"/>
      <c r="AC105" s="259"/>
      <c r="AD105" s="47"/>
      <c r="AE105" s="25"/>
      <c r="AF105"/>
      <c r="AG105" s="47"/>
      <c r="AH105" s="47"/>
      <c r="AI105" s="47"/>
      <c r="AJ105" s="47"/>
      <c r="AK105" s="47"/>
      <c r="AL105" s="47"/>
      <c r="AM105" s="47"/>
      <c r="AN105" s="47"/>
      <c r="AO105" s="209" t="s">
        <v>105</v>
      </c>
      <c r="AP105" s="210"/>
      <c r="AQ105" s="108" t="s">
        <v>91</v>
      </c>
      <c r="AR105" s="67"/>
      <c r="AS105" s="67"/>
      <c r="AT105" s="67"/>
      <c r="AU105" s="67"/>
      <c r="AV105" s="55"/>
      <c r="AW105" s="55"/>
      <c r="AX105" s="55"/>
      <c r="AY105" s="55"/>
      <c r="AZ105" s="55"/>
      <c r="BA105" s="55"/>
      <c r="BB105" s="272"/>
      <c r="BC105" s="103"/>
      <c r="BH105" s="47"/>
      <c r="BI105" s="25"/>
      <c r="BJ105" s="25"/>
      <c r="BK105" s="25"/>
      <c r="BL105" s="25"/>
      <c r="BM105" s="25"/>
      <c r="BN105" s="25"/>
      <c r="BO105" s="25"/>
      <c r="BP105" s="25"/>
      <c r="BQ105" s="25"/>
      <c r="BR105" s="25"/>
      <c r="BS105" s="25"/>
      <c r="BT105" s="25"/>
      <c r="BU105" s="25"/>
      <c r="BV105" s="25"/>
      <c r="BW105" s="25"/>
      <c r="BX105" s="25"/>
      <c r="BY105" s="25"/>
      <c r="BZ105" s="25"/>
      <c r="CA105" s="25"/>
      <c r="CB105" s="25"/>
      <c r="CC105" s="25"/>
      <c r="CD105" s="25"/>
      <c r="CE105" s="25"/>
      <c r="CF105"/>
      <c r="CG105"/>
      <c r="CH105" s="47"/>
      <c r="CI105" s="47"/>
      <c r="CJ105" s="47"/>
      <c r="CK105" s="55"/>
      <c r="CL105" s="55"/>
      <c r="CM105" s="55"/>
      <c r="CN105" s="25"/>
      <c r="CO105" s="25"/>
      <c r="CP105" s="25"/>
      <c r="CQ105"/>
      <c r="CR105"/>
      <c r="CS105"/>
      <c r="CT105"/>
      <c r="CU105"/>
      <c r="CV105"/>
      <c r="CW105"/>
      <c r="CX105"/>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row>
    <row r="106" spans="1:188" s="185" customFormat="1" ht="16.5" thickBot="1" x14ac:dyDescent="0.3">
      <c r="A106" s="67"/>
      <c r="B106" s="67"/>
      <c r="C106" s="67"/>
      <c r="D106" s="67"/>
      <c r="E106" s="103"/>
      <c r="F106"/>
      <c r="G106" s="67"/>
      <c r="H106"/>
      <c r="K106"/>
      <c r="L106" s="255"/>
      <c r="M106" s="67"/>
      <c r="N106" s="67"/>
      <c r="O106" s="67"/>
      <c r="P106" s="67"/>
      <c r="Q106" s="67"/>
      <c r="R106" s="67"/>
      <c r="S106" s="47"/>
      <c r="T106" s="47"/>
      <c r="U106" s="47"/>
      <c r="V106" s="47"/>
      <c r="W106" s="306"/>
      <c r="X106" s="47"/>
      <c r="Y106" s="259"/>
      <c r="Z106" s="47"/>
      <c r="AA106" s="47"/>
      <c r="AB106" s="47"/>
      <c r="AC106" s="259"/>
      <c r="AD106" s="47"/>
      <c r="AE106"/>
      <c r="AF106"/>
      <c r="AG106" s="47"/>
      <c r="AH106" s="47"/>
      <c r="AI106" s="47"/>
      <c r="AJ106" s="47"/>
      <c r="AK106" s="47"/>
      <c r="AL106" s="47"/>
      <c r="AM106" s="47"/>
      <c r="AN106" s="47"/>
      <c r="AO106" s="365" t="s">
        <v>58</v>
      </c>
      <c r="AP106" s="366">
        <v>4</v>
      </c>
      <c r="AQ106" s="89">
        <f>AVERAGE(AR106:AW106)</f>
        <v>8.4666666666666657E-3</v>
      </c>
      <c r="AR106" s="110">
        <v>5.0000000000000001E-3</v>
      </c>
      <c r="AS106" s="110">
        <v>4.0000000000000002E-4</v>
      </c>
      <c r="AT106" s="110">
        <v>0.02</v>
      </c>
      <c r="AU106" s="82" t="s">
        <v>1153</v>
      </c>
      <c r="AV106" s="110"/>
      <c r="AW106" s="110"/>
      <c r="AX106" s="110"/>
      <c r="AY106" s="111"/>
      <c r="AZ106" s="110"/>
      <c r="BA106" s="110"/>
      <c r="BB106" s="276"/>
      <c r="BC106" s="103"/>
      <c r="BH106" s="47"/>
      <c r="BI106" s="25"/>
      <c r="BJ106" s="25"/>
      <c r="BK106" s="25"/>
      <c r="BL106" s="25"/>
      <c r="BM106" s="25"/>
      <c r="BN106" s="25"/>
      <c r="BO106" s="25"/>
      <c r="BP106" s="25"/>
      <c r="BQ106" s="25"/>
      <c r="BR106" s="25"/>
      <c r="BS106" s="25"/>
      <c r="BT106" s="25"/>
      <c r="BU106" s="25"/>
      <c r="BV106" s="25"/>
      <c r="BW106" s="25"/>
      <c r="BX106" s="25"/>
      <c r="BY106" s="25"/>
      <c r="BZ106" s="25"/>
      <c r="CA106" s="25"/>
      <c r="CB106" s="25"/>
      <c r="CC106" s="25"/>
      <c r="CD106" s="25"/>
      <c r="CE106" s="25"/>
      <c r="CF106" s="47"/>
      <c r="CG106" s="47"/>
      <c r="CH106" s="47"/>
      <c r="CI106" s="47"/>
      <c r="CJ106" s="47"/>
      <c r="CK106" s="55"/>
      <c r="CL106" s="55"/>
      <c r="CM106" s="55"/>
      <c r="CN106" s="25"/>
      <c r="CO106" s="25"/>
      <c r="CP106" s="25"/>
      <c r="CQ106"/>
      <c r="CR106"/>
      <c r="CS106"/>
      <c r="CT106"/>
      <c r="CU106"/>
      <c r="CV106"/>
      <c r="CW106"/>
      <c r="CX106"/>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row>
    <row r="107" spans="1:188" s="185" customFormat="1" ht="16.5" thickBot="1" x14ac:dyDescent="0.3">
      <c r="A107" s="67"/>
      <c r="B107" s="67"/>
      <c r="C107" s="67"/>
      <c r="D107" s="67"/>
      <c r="E107" s="103"/>
      <c r="F107"/>
      <c r="G107" s="67"/>
      <c r="H107" s="67"/>
      <c r="I107" s="209" t="s">
        <v>105</v>
      </c>
      <c r="J107" s="210"/>
      <c r="K107"/>
      <c r="L107" s="255"/>
      <c r="M107" s="67"/>
      <c r="N107" s="67"/>
      <c r="O107" s="67"/>
      <c r="P107" s="67"/>
      <c r="Q107" s="67"/>
      <c r="R107" s="67"/>
      <c r="S107" s="47"/>
      <c r="T107" s="47"/>
      <c r="U107" s="47"/>
      <c r="V107" s="47"/>
      <c r="W107" s="306"/>
      <c r="X107" s="47"/>
      <c r="Y107" s="259"/>
      <c r="Z107" s="47"/>
      <c r="AA107" s="47"/>
      <c r="AB107" s="47"/>
      <c r="AC107" s="259"/>
      <c r="AD107" s="47"/>
      <c r="AE107"/>
      <c r="AF107" s="47"/>
      <c r="AG107" s="47"/>
      <c r="AH107" s="47"/>
      <c r="AI107" s="47"/>
      <c r="AJ107" s="47"/>
      <c r="AK107" s="47"/>
      <c r="AL107" s="47"/>
      <c r="AM107" s="47"/>
      <c r="AN107" s="47"/>
      <c r="AO107" s="365" t="s">
        <v>38</v>
      </c>
      <c r="AP107" s="366">
        <v>4</v>
      </c>
      <c r="AQ107" s="89">
        <f>AVERAGE(AR107:AW107)</f>
        <v>4.6666666666666671E-3</v>
      </c>
      <c r="AR107" s="110">
        <v>2E-3</v>
      </c>
      <c r="AS107" s="82" t="s">
        <v>1153</v>
      </c>
      <c r="AT107" s="82">
        <v>7.0000000000000001E-3</v>
      </c>
      <c r="AU107" s="111">
        <v>5.0000000000000001E-3</v>
      </c>
      <c r="AV107" s="110"/>
      <c r="AW107" s="110"/>
      <c r="AX107" s="82"/>
      <c r="AY107" s="111"/>
      <c r="AZ107" s="110"/>
      <c r="BA107" s="110"/>
      <c r="BB107" s="273"/>
      <c r="BC107" s="103"/>
      <c r="BH107" s="47"/>
      <c r="BI107" s="25"/>
      <c r="BJ107" s="25"/>
      <c r="BK107" s="25"/>
      <c r="BL107" s="25"/>
      <c r="BM107" s="25"/>
      <c r="BN107" s="25"/>
      <c r="BO107" s="25"/>
      <c r="BP107" s="25"/>
      <c r="BQ107" s="25"/>
      <c r="BR107" s="25"/>
      <c r="BS107" s="25"/>
      <c r="BT107" s="25"/>
      <c r="BU107" s="25"/>
      <c r="BV107" s="25"/>
      <c r="BW107" s="25"/>
      <c r="BX107" s="25"/>
      <c r="BY107" s="25"/>
      <c r="BZ107" s="25"/>
      <c r="CA107" s="25"/>
      <c r="CB107" s="25"/>
      <c r="CC107" s="25"/>
      <c r="CD107" s="25"/>
      <c r="CE107" s="25"/>
      <c r="CF107" s="47"/>
      <c r="CG107" s="47"/>
      <c r="CH107" s="47"/>
      <c r="CI107" s="47"/>
      <c r="CJ107" s="47"/>
      <c r="CK107" s="55"/>
      <c r="CL107" s="55"/>
      <c r="CM107" s="55"/>
      <c r="CN107" s="25"/>
      <c r="CO107" s="25"/>
      <c r="CP107" s="25"/>
      <c r="CQ107"/>
      <c r="CR107"/>
      <c r="CS107"/>
      <c r="CT107"/>
      <c r="CU107"/>
      <c r="CV107"/>
      <c r="CW107"/>
      <c r="CX107"/>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row>
    <row r="108" spans="1:188" s="185" customFormat="1" ht="15.75" x14ac:dyDescent="0.25">
      <c r="A108" s="67"/>
      <c r="B108" s="67"/>
      <c r="C108" s="67"/>
      <c r="D108" s="67"/>
      <c r="E108" s="103"/>
      <c r="F108"/>
      <c r="G108" s="67"/>
      <c r="H108" s="67"/>
      <c r="I108" s="365" t="s">
        <v>58</v>
      </c>
      <c r="J108" s="366">
        <v>4</v>
      </c>
      <c r="K108"/>
      <c r="L108" s="255"/>
      <c r="M108" s="67"/>
      <c r="N108" s="67"/>
      <c r="O108" s="67"/>
      <c r="P108" s="67"/>
      <c r="Q108" s="67"/>
      <c r="R108" s="67"/>
      <c r="S108" s="47"/>
      <c r="T108" s="47"/>
      <c r="U108" s="47"/>
      <c r="V108" s="47"/>
      <c r="W108" s="306"/>
      <c r="X108" s="47"/>
      <c r="Y108" s="259"/>
      <c r="Z108" s="47"/>
      <c r="AA108" s="47"/>
      <c r="AB108" s="47"/>
      <c r="AC108" s="259"/>
      <c r="AD108" s="47"/>
      <c r="AE108"/>
      <c r="AF108" s="47"/>
      <c r="AG108" s="47"/>
      <c r="AH108" s="47"/>
      <c r="AI108" s="47"/>
      <c r="AJ108" s="47"/>
      <c r="AK108" s="47"/>
      <c r="AL108" s="47"/>
      <c r="AM108" s="47"/>
      <c r="AN108" s="47"/>
      <c r="AO108" s="365" t="s">
        <v>54</v>
      </c>
      <c r="AP108" s="366">
        <v>3</v>
      </c>
      <c r="AQ108" s="89">
        <f>AVERAGE(AR108:AW108)</f>
        <v>6.5006666666666666</v>
      </c>
      <c r="AR108" s="110">
        <v>12.5</v>
      </c>
      <c r="AS108" s="110">
        <v>7</v>
      </c>
      <c r="AT108" s="110">
        <v>2E-3</v>
      </c>
      <c r="AU108" s="112"/>
      <c r="AV108" s="110"/>
      <c r="AW108" s="110"/>
      <c r="AX108" s="110"/>
      <c r="AY108" s="112"/>
      <c r="AZ108" s="110"/>
      <c r="BA108" s="110"/>
      <c r="BB108" s="276"/>
      <c r="BC108" s="103"/>
      <c r="BD108"/>
      <c r="BE108" s="47"/>
      <c r="BF108" s="47"/>
      <c r="BH108" s="47"/>
      <c r="BI108" s="25"/>
      <c r="BJ108" s="25"/>
      <c r="BK108" s="25"/>
      <c r="BL108" s="25"/>
      <c r="BM108" s="25"/>
      <c r="BN108" s="25"/>
      <c r="BO108" s="25"/>
      <c r="BP108" s="25"/>
      <c r="BQ108" s="25"/>
      <c r="BR108" s="25"/>
      <c r="BS108" s="25"/>
      <c r="BT108" s="25"/>
      <c r="BU108" s="25"/>
      <c r="BV108" s="25"/>
      <c r="BW108" s="25"/>
      <c r="BX108" s="25"/>
      <c r="BY108" s="25"/>
      <c r="BZ108" s="25"/>
      <c r="CA108" s="25"/>
      <c r="CB108" s="25"/>
      <c r="CC108" s="25"/>
      <c r="CD108" s="25"/>
      <c r="CE108" s="25"/>
      <c r="CF108" s="47"/>
      <c r="CG108" s="47"/>
      <c r="CH108" s="47"/>
      <c r="CI108" s="47"/>
      <c r="CJ108" s="47"/>
      <c r="CK108" s="55"/>
      <c r="CL108" s="55"/>
      <c r="CM108" s="55"/>
      <c r="CN108" s="25"/>
      <c r="CO108" s="25"/>
      <c r="CP108" s="25"/>
      <c r="CQ108" s="55"/>
      <c r="CR108" s="55"/>
      <c r="CS108" s="47"/>
      <c r="CT108" s="47"/>
      <c r="CU108" s="47"/>
      <c r="CV108" s="47"/>
      <c r="CW108" s="47"/>
      <c r="CX108" s="47"/>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row>
    <row r="109" spans="1:188" s="185" customFormat="1" ht="15.75" x14ac:dyDescent="0.25">
      <c r="A109" s="67"/>
      <c r="B109" s="67"/>
      <c r="C109" s="67"/>
      <c r="D109" s="67"/>
      <c r="E109" s="103"/>
      <c r="F109"/>
      <c r="G109" s="67"/>
      <c r="H109" s="67"/>
      <c r="I109" s="365" t="s">
        <v>38</v>
      </c>
      <c r="J109" s="366">
        <v>4</v>
      </c>
      <c r="K109"/>
      <c r="L109" s="255"/>
      <c r="M109" s="67"/>
      <c r="N109" s="67"/>
      <c r="O109" s="67"/>
      <c r="P109" s="67"/>
      <c r="Q109" s="67"/>
      <c r="R109" s="67"/>
      <c r="S109" s="47"/>
      <c r="T109" s="47"/>
      <c r="U109" s="47"/>
      <c r="V109" s="47"/>
      <c r="W109" s="306"/>
      <c r="X109" s="47"/>
      <c r="Y109" s="259"/>
      <c r="Z109" s="47"/>
      <c r="AA109" s="47"/>
      <c r="AB109" s="47"/>
      <c r="AC109" s="259"/>
      <c r="AD109" s="47"/>
      <c r="AE109" s="47"/>
      <c r="AF109" s="47"/>
      <c r="AG109" s="47"/>
      <c r="AH109" s="47"/>
      <c r="AI109" s="47"/>
      <c r="AJ109" s="451"/>
      <c r="AK109" s="451"/>
      <c r="AL109" s="47"/>
      <c r="AM109" s="47"/>
      <c r="AN109" s="47"/>
      <c r="AO109" s="365" t="s">
        <v>68</v>
      </c>
      <c r="AP109" s="366">
        <v>2</v>
      </c>
      <c r="AQ109" s="89">
        <f>AVERAGE(AR109:AW109)</f>
        <v>7</v>
      </c>
      <c r="AR109" s="110">
        <v>3</v>
      </c>
      <c r="AS109" s="110">
        <v>11</v>
      </c>
      <c r="AT109" s="110"/>
      <c r="AU109" s="113"/>
      <c r="AV109" s="110"/>
      <c r="AW109" s="110"/>
      <c r="AX109" s="110"/>
      <c r="AY109" s="113"/>
      <c r="AZ109" s="110"/>
      <c r="BA109" s="110"/>
      <c r="BB109" s="276"/>
      <c r="BC109" s="103"/>
      <c r="BD109" s="25"/>
      <c r="BE109" s="47"/>
      <c r="BF109" s="25"/>
      <c r="BH109" s="47"/>
      <c r="BI109" s="25"/>
      <c r="BS109" s="25"/>
      <c r="BT109" s="25"/>
      <c r="BX109" s="25"/>
      <c r="BY109" s="25"/>
      <c r="BZ109" s="25"/>
      <c r="CA109" s="25"/>
      <c r="CB109" s="25"/>
      <c r="CC109" s="25"/>
      <c r="CD109" s="25"/>
      <c r="CE109"/>
      <c r="CF109" s="47"/>
      <c r="CG109" s="47"/>
      <c r="CH109" s="47"/>
      <c r="CI109" s="47"/>
      <c r="CJ109" s="47"/>
      <c r="CK109" s="55"/>
      <c r="CL109" s="55"/>
      <c r="CM109" s="55"/>
      <c r="CN109" s="25"/>
      <c r="CO109" s="25"/>
      <c r="CP109" s="25"/>
      <c r="CQ109" s="55"/>
      <c r="CR109" s="55"/>
      <c r="CS109" s="47"/>
      <c r="CT109" s="47"/>
      <c r="CU109" s="47"/>
      <c r="CV109" s="47"/>
      <c r="CW109" s="47"/>
      <c r="CX109" s="47"/>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row>
    <row r="110" spans="1:188" s="185" customFormat="1" ht="15.75" x14ac:dyDescent="0.25">
      <c r="A110" s="67"/>
      <c r="B110" s="67"/>
      <c r="C110" s="67"/>
      <c r="D110" s="67"/>
      <c r="E110" s="103"/>
      <c r="F110"/>
      <c r="G110" s="67"/>
      <c r="H110" s="67"/>
      <c r="I110" s="365" t="s">
        <v>54</v>
      </c>
      <c r="J110" s="366">
        <v>3</v>
      </c>
      <c r="K110"/>
      <c r="L110" s="255"/>
      <c r="M110" s="67"/>
      <c r="N110" s="67"/>
      <c r="O110" s="67"/>
      <c r="P110" s="67"/>
      <c r="Q110" s="67"/>
      <c r="R110" s="67"/>
      <c r="S110" s="47"/>
      <c r="T110" s="47"/>
      <c r="U110" s="47"/>
      <c r="V110" s="47"/>
      <c r="W110" s="306"/>
      <c r="X110" s="47"/>
      <c r="Y110" s="259"/>
      <c r="Z110" s="47"/>
      <c r="AA110" s="47"/>
      <c r="AB110" s="47"/>
      <c r="AC110" s="259"/>
      <c r="AD110" s="47"/>
      <c r="AE110" s="47"/>
      <c r="AF110" s="47"/>
      <c r="AG110" s="47"/>
      <c r="AH110" s="47"/>
      <c r="AI110" s="47"/>
      <c r="AJ110" s="376"/>
      <c r="AK110" s="377"/>
      <c r="AL110" s="47"/>
      <c r="AM110" s="47"/>
      <c r="AN110" s="47"/>
      <c r="AO110" s="365" t="s">
        <v>50</v>
      </c>
      <c r="AP110" s="366">
        <v>1</v>
      </c>
      <c r="AQ110" s="89">
        <f>AVERAGE(AR110:AW110)</f>
        <v>0.9</v>
      </c>
      <c r="AR110" s="110">
        <v>0.9</v>
      </c>
      <c r="AS110" s="110"/>
      <c r="AT110" s="110"/>
      <c r="AU110" s="114"/>
      <c r="AV110" s="110"/>
      <c r="AW110" s="110"/>
      <c r="AX110" s="110"/>
      <c r="AY110" s="114"/>
      <c r="AZ110" s="110"/>
      <c r="BA110" s="110"/>
      <c r="BB110" s="276"/>
      <c r="BC110" s="103"/>
      <c r="BD110" s="25"/>
      <c r="BE110" s="47"/>
      <c r="BF110" s="25"/>
      <c r="BX110" s="25"/>
      <c r="BY110" s="25"/>
      <c r="BZ110" s="25"/>
      <c r="CA110" s="25"/>
      <c r="CB110" s="25"/>
      <c r="CC110" s="25"/>
      <c r="CD110" s="25"/>
      <c r="CE110"/>
      <c r="CF110" s="47"/>
      <c r="CG110" s="47"/>
      <c r="CH110" s="47"/>
      <c r="CI110" s="47"/>
      <c r="CJ110" s="47"/>
      <c r="CK110" s="55"/>
      <c r="CL110" s="55"/>
      <c r="CM110" s="55"/>
      <c r="CN110" s="25"/>
      <c r="CO110" s="25"/>
      <c r="CP110" s="25"/>
      <c r="CQ110" s="55"/>
      <c r="CR110" s="55"/>
      <c r="CS110" s="47"/>
      <c r="CT110" s="47"/>
      <c r="CU110" s="47"/>
      <c r="CV110" s="47"/>
      <c r="CW110" s="47"/>
      <c r="CX110" s="47"/>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row>
    <row r="111" spans="1:188" s="185" customFormat="1" ht="15.75" x14ac:dyDescent="0.25">
      <c r="A111" s="67"/>
      <c r="B111" s="67"/>
      <c r="C111" s="67"/>
      <c r="D111" s="67"/>
      <c r="E111" s="103"/>
      <c r="F111"/>
      <c r="G111" s="67"/>
      <c r="H111" s="67"/>
      <c r="I111" s="365" t="s">
        <v>68</v>
      </c>
      <c r="J111" s="366">
        <v>2</v>
      </c>
      <c r="K111"/>
      <c r="L111" s="255"/>
      <c r="M111" s="67"/>
      <c r="N111" s="67"/>
      <c r="O111" s="67"/>
      <c r="P111" s="67"/>
      <c r="Q111" s="67"/>
      <c r="R111" s="67"/>
      <c r="S111" s="47"/>
      <c r="T111" s="47"/>
      <c r="U111" s="47"/>
      <c r="V111" s="47"/>
      <c r="W111" s="306"/>
      <c r="X111" s="47"/>
      <c r="Y111" s="259"/>
      <c r="Z111" s="47"/>
      <c r="AA111" s="47"/>
      <c r="AB111" s="47"/>
      <c r="AC111" s="259"/>
      <c r="AD111" s="47"/>
      <c r="AE111" s="47"/>
      <c r="AF111" s="47"/>
      <c r="AG111" s="47"/>
      <c r="AH111" s="47"/>
      <c r="AI111" s="47"/>
      <c r="AJ111" s="376"/>
      <c r="AK111" s="377"/>
      <c r="AL111" s="47"/>
      <c r="AM111" s="47"/>
      <c r="AN111" s="47"/>
      <c r="AO111" s="365" t="s">
        <v>996</v>
      </c>
      <c r="AP111" s="366">
        <v>1</v>
      </c>
      <c r="AQ111" s="89">
        <f>AVERAGE(AR111:BB111)</f>
        <v>8</v>
      </c>
      <c r="AR111" s="82">
        <v>8</v>
      </c>
      <c r="AS111" s="115"/>
      <c r="AT111" s="115"/>
      <c r="AU111" s="116"/>
      <c r="AV111" s="82"/>
      <c r="AW111" s="115"/>
      <c r="AX111" s="115"/>
      <c r="AY111" s="116"/>
      <c r="AZ111" s="82"/>
      <c r="BA111" s="115"/>
      <c r="BB111" s="277"/>
      <c r="BC111" s="103"/>
      <c r="BD111" s="25"/>
      <c r="BE111" s="47"/>
      <c r="BF111" s="25"/>
      <c r="BX111" s="25"/>
      <c r="BY111" s="25"/>
      <c r="BZ111" s="25"/>
      <c r="CA111" s="25"/>
      <c r="CB111" s="25"/>
      <c r="CC111" s="25"/>
      <c r="CD111" s="25"/>
      <c r="CE111"/>
      <c r="CF111" s="47"/>
      <c r="CG111" s="47"/>
      <c r="CH111" s="47"/>
      <c r="CI111" s="47"/>
      <c r="CJ111" s="47"/>
      <c r="CK111" s="55"/>
      <c r="CL111" s="55"/>
      <c r="CM111" s="55"/>
      <c r="CN111" s="25"/>
      <c r="CO111" s="25"/>
      <c r="CP111" s="25"/>
      <c r="CQ111" s="55"/>
      <c r="CR111" s="55"/>
      <c r="CS111" s="47"/>
      <c r="CT111" s="47"/>
      <c r="CU111" s="47"/>
      <c r="CV111" s="47"/>
      <c r="CW111" s="47"/>
      <c r="CX111" s="47"/>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row>
    <row r="112" spans="1:188" s="185" customFormat="1" ht="16.5" thickBot="1" x14ac:dyDescent="0.3">
      <c r="A112" s="67"/>
      <c r="B112" s="67"/>
      <c r="C112" s="67"/>
      <c r="D112" s="67"/>
      <c r="E112" s="103"/>
      <c r="F112"/>
      <c r="G112" s="67"/>
      <c r="H112" s="67"/>
      <c r="I112" s="365" t="s">
        <v>50</v>
      </c>
      <c r="J112" s="366">
        <v>1</v>
      </c>
      <c r="K112"/>
      <c r="L112" s="255"/>
      <c r="M112" s="67"/>
      <c r="N112" s="67"/>
      <c r="O112" s="67"/>
      <c r="P112" s="67"/>
      <c r="Q112" s="67"/>
      <c r="R112" s="67"/>
      <c r="S112" s="47"/>
      <c r="T112" s="47"/>
      <c r="U112" s="47"/>
      <c r="V112" s="47"/>
      <c r="W112" s="306"/>
      <c r="X112" s="47"/>
      <c r="Y112" s="259"/>
      <c r="Z112" s="47"/>
      <c r="AA112" s="47"/>
      <c r="AB112" s="47"/>
      <c r="AC112" s="259"/>
      <c r="AD112" s="47"/>
      <c r="AE112" s="47"/>
      <c r="AF112" s="47"/>
      <c r="AG112" s="47"/>
      <c r="AH112" s="47"/>
      <c r="AI112" s="47"/>
      <c r="AJ112" s="376"/>
      <c r="AK112" s="377"/>
      <c r="AL112" s="47"/>
      <c r="AM112" s="47"/>
      <c r="AN112" s="47"/>
      <c r="AO112" s="118" t="s">
        <v>67</v>
      </c>
      <c r="AP112" s="119">
        <f>SUM(AP106:AP111)</f>
        <v>15</v>
      </c>
      <c r="AV112" s="47"/>
      <c r="AW112" s="47"/>
      <c r="AX112" s="55"/>
      <c r="AY112" s="55"/>
      <c r="AZ112" s="55"/>
      <c r="BA112" s="55"/>
      <c r="BB112" s="282"/>
      <c r="BC112" s="103"/>
      <c r="BD112" s="25"/>
      <c r="BE112" s="47"/>
      <c r="BF112" s="25"/>
      <c r="BX112" s="25"/>
      <c r="BY112" s="25"/>
      <c r="BZ112" s="25"/>
      <c r="CA112" s="25"/>
      <c r="CB112" s="25"/>
      <c r="CC112" s="25"/>
      <c r="CD112" s="25"/>
      <c r="CE112" s="47"/>
      <c r="CF112" s="47"/>
      <c r="CG112" s="47"/>
      <c r="CH112" s="47"/>
      <c r="CI112" s="47"/>
      <c r="CJ112" s="47"/>
      <c r="CK112" s="55"/>
      <c r="CL112" s="55"/>
      <c r="CM112" s="55"/>
      <c r="CN112" s="25"/>
      <c r="CO112" s="25"/>
      <c r="CP112" s="25"/>
      <c r="CQ112" s="55"/>
      <c r="CR112" s="55"/>
      <c r="CS112" s="47"/>
      <c r="CT112" s="47"/>
      <c r="CU112" s="47"/>
      <c r="CV112" s="47"/>
      <c r="CW112" s="47"/>
      <c r="CX112" s="47"/>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row>
    <row r="113" spans="1:188" s="185" customFormat="1" ht="16.5" thickBot="1" x14ac:dyDescent="0.3">
      <c r="A113" s="67"/>
      <c r="B113" s="67"/>
      <c r="C113" s="67"/>
      <c r="D113" s="67"/>
      <c r="E113" s="103"/>
      <c r="F113"/>
      <c r="G113" s="67"/>
      <c r="H113" s="67"/>
      <c r="I113" s="365" t="s">
        <v>996</v>
      </c>
      <c r="J113" s="366">
        <v>1</v>
      </c>
      <c r="K113"/>
      <c r="L113" s="255"/>
      <c r="M113" s="67"/>
      <c r="N113" s="67"/>
      <c r="O113" s="67"/>
      <c r="P113" s="67"/>
      <c r="Q113" s="67"/>
      <c r="R113" s="67"/>
      <c r="S113" s="47"/>
      <c r="T113" s="47"/>
      <c r="U113" s="47"/>
      <c r="V113" s="47"/>
      <c r="W113" s="306"/>
      <c r="X113" s="47"/>
      <c r="Y113" s="259"/>
      <c r="Z113" s="47"/>
      <c r="AA113" s="47"/>
      <c r="AB113" s="47"/>
      <c r="AC113" s="259"/>
      <c r="AD113" s="47"/>
      <c r="AE113" s="47"/>
      <c r="AF113" s="47"/>
      <c r="AG113" s="47"/>
      <c r="AH113" s="47"/>
      <c r="AI113" s="47"/>
      <c r="AJ113" s="376"/>
      <c r="AK113" s="377"/>
      <c r="AL113" s="47"/>
      <c r="AM113" s="47"/>
      <c r="AN113" s="47"/>
      <c r="BX113" s="25"/>
      <c r="BY113" s="25"/>
      <c r="BZ113" s="25"/>
      <c r="CA113" s="25"/>
      <c r="CB113" s="25"/>
      <c r="CC113" s="25"/>
      <c r="CD113" s="25"/>
      <c r="CE113" s="47"/>
      <c r="CF113" s="47"/>
      <c r="CG113" s="47"/>
      <c r="CH113" s="47"/>
      <c r="CI113" s="47"/>
      <c r="CJ113" s="47"/>
      <c r="CK113" s="55"/>
      <c r="CL113" s="55"/>
      <c r="CM113" s="55"/>
      <c r="CN113" s="25"/>
      <c r="CO113" s="25"/>
      <c r="CP113" s="25"/>
      <c r="CQ113" s="55"/>
      <c r="CR113" s="55"/>
      <c r="CS113" s="47"/>
      <c r="CT113" s="47"/>
      <c r="CU113" s="47"/>
      <c r="CV113" s="47"/>
      <c r="CW113" s="47"/>
      <c r="CX113" s="47"/>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row>
    <row r="114" spans="1:188" s="185" customFormat="1" ht="15" customHeight="1" thickBot="1" x14ac:dyDescent="0.3">
      <c r="A114" s="67"/>
      <c r="B114" s="67"/>
      <c r="C114" s="67"/>
      <c r="D114" s="67"/>
      <c r="E114" s="103"/>
      <c r="F114"/>
      <c r="G114" s="67"/>
      <c r="H114" s="67"/>
      <c r="I114" s="231" t="s">
        <v>67</v>
      </c>
      <c r="J114" s="119">
        <f>SUM(J108:J113)</f>
        <v>15</v>
      </c>
      <c r="K114"/>
      <c r="L114" s="255"/>
      <c r="M114" s="67"/>
      <c r="N114" s="67"/>
      <c r="O114" s="67"/>
      <c r="P114" s="67"/>
      <c r="Q114" s="67"/>
      <c r="R114" s="67"/>
      <c r="S114" s="47"/>
      <c r="T114" s="47"/>
      <c r="U114" s="47"/>
      <c r="V114" s="47"/>
      <c r="W114" s="306"/>
      <c r="X114" s="47"/>
      <c r="Y114" s="259"/>
      <c r="Z114" s="47"/>
      <c r="AA114" s="47"/>
      <c r="AB114" s="47"/>
      <c r="AC114" s="259"/>
      <c r="AD114" s="47"/>
      <c r="AE114" s="47"/>
      <c r="AF114" s="47"/>
      <c r="AG114" s="47"/>
      <c r="AH114" s="47"/>
      <c r="AI114" s="47"/>
      <c r="AJ114" s="376"/>
      <c r="AK114" s="377"/>
      <c r="AL114" s="47"/>
      <c r="AM114" s="47"/>
      <c r="AN114" s="47"/>
      <c r="AO114" s="211" t="s">
        <v>80</v>
      </c>
      <c r="AP114" s="212"/>
      <c r="AQ114" s="108" t="s">
        <v>91</v>
      </c>
      <c r="AR114"/>
      <c r="AS114"/>
      <c r="AT114"/>
      <c r="AU114"/>
      <c r="AV114" s="47"/>
      <c r="AW114" s="47"/>
      <c r="AX114" s="55"/>
      <c r="AY114" s="55"/>
      <c r="AZ114" s="55"/>
      <c r="BA114" s="55"/>
      <c r="BB114" s="282"/>
      <c r="BC114" s="266"/>
      <c r="BD114" s="25"/>
      <c r="BE114" s="47"/>
      <c r="BF114" s="25"/>
      <c r="BX114" s="25"/>
      <c r="BY114" s="25"/>
      <c r="BZ114" s="25"/>
      <c r="CA114" s="25"/>
      <c r="CB114" s="25"/>
      <c r="CC114" s="25"/>
      <c r="CD114" s="25"/>
      <c r="CE114" s="47"/>
      <c r="CF114" s="47"/>
      <c r="CG114" s="47"/>
      <c r="CH114" s="47"/>
      <c r="CI114" s="47"/>
      <c r="CJ114" s="47"/>
      <c r="CK114" s="55"/>
      <c r="CL114" s="55"/>
      <c r="CM114" s="55"/>
      <c r="CN114" s="25"/>
      <c r="CO114" s="25"/>
      <c r="CP114" s="25"/>
      <c r="CQ114" s="55"/>
      <c r="CR114" s="55"/>
      <c r="CS114" s="47"/>
      <c r="CT114" s="47"/>
      <c r="CU114" s="47"/>
      <c r="CV114" s="47"/>
      <c r="CW114" s="47"/>
      <c r="CX114" s="47"/>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row>
    <row r="115" spans="1:188" s="185" customFormat="1" ht="15" customHeight="1" x14ac:dyDescent="0.25">
      <c r="A115" s="67"/>
      <c r="B115" s="67"/>
      <c r="C115" s="67"/>
      <c r="D115" s="67"/>
      <c r="E115" s="103"/>
      <c r="F115"/>
      <c r="G115" s="67"/>
      <c r="H115" s="67"/>
      <c r="K115"/>
      <c r="L115" s="255"/>
      <c r="M115"/>
      <c r="N115"/>
      <c r="O115"/>
      <c r="P115"/>
      <c r="Q115" s="67"/>
      <c r="R115" s="67"/>
      <c r="S115" s="47"/>
      <c r="T115" s="47"/>
      <c r="U115" s="47"/>
      <c r="V115" s="47"/>
      <c r="W115" s="306"/>
      <c r="X115" s="47"/>
      <c r="Y115" s="259"/>
      <c r="Z115" s="47"/>
      <c r="AA115" s="47"/>
      <c r="AB115" s="47"/>
      <c r="AC115" s="259"/>
      <c r="AD115" s="47"/>
      <c r="AE115" s="47"/>
      <c r="AF115" s="47"/>
      <c r="AG115" s="47"/>
      <c r="AH115" s="47"/>
      <c r="AI115" s="47"/>
      <c r="AJ115" s="376"/>
      <c r="AK115" s="377"/>
      <c r="AL115" s="47"/>
      <c r="AM115" s="47"/>
      <c r="AN115" s="47"/>
      <c r="AO115" s="372" t="s">
        <v>49</v>
      </c>
      <c r="AP115" s="373">
        <v>2</v>
      </c>
      <c r="AQ115" s="81">
        <f t="shared" ref="AQ115:AQ118" si="23">AVERAGE(AR115:AT115)</f>
        <v>2.2000000000000002</v>
      </c>
      <c r="AR115" s="110">
        <v>2.2000000000000002</v>
      </c>
      <c r="AS115" s="110">
        <v>2.2000000000000002</v>
      </c>
      <c r="AT115" s="110"/>
      <c r="AU115" s="110"/>
      <c r="AV115" s="110"/>
      <c r="AW115" s="110"/>
      <c r="AX115" s="110"/>
      <c r="AY115" s="110"/>
      <c r="AZ115" s="110"/>
      <c r="BA115" s="110"/>
      <c r="BB115" s="276"/>
      <c r="BC115" s="266"/>
      <c r="BD115"/>
      <c r="BE115" s="47"/>
      <c r="BF115"/>
      <c r="BX115" s="25"/>
      <c r="BY115" s="25"/>
      <c r="BZ115" s="25"/>
      <c r="CA115" s="25"/>
      <c r="CB115" s="25"/>
      <c r="CC115" s="25"/>
      <c r="CD115" s="25"/>
      <c r="CE115" s="47"/>
      <c r="CF115" s="47"/>
      <c r="CG115" s="47"/>
      <c r="CH115" s="47"/>
      <c r="CI115" s="47"/>
      <c r="CJ115" s="47"/>
      <c r="CK115" s="55"/>
      <c r="CL115" s="55"/>
      <c r="CM115" s="55"/>
      <c r="CN115" s="25"/>
      <c r="CO115" s="25"/>
      <c r="CP115" s="25"/>
      <c r="CQ115" s="55"/>
      <c r="CR115" s="55"/>
      <c r="CS115" s="47"/>
      <c r="CT115" s="47"/>
      <c r="CU115" s="47"/>
      <c r="CV115" s="47"/>
      <c r="CW115" s="47"/>
      <c r="CX115" s="47"/>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row>
    <row r="116" spans="1:188" s="185" customFormat="1" ht="15" customHeight="1" thickBot="1" x14ac:dyDescent="0.3">
      <c r="A116" s="67"/>
      <c r="B116" s="67"/>
      <c r="C116" s="67"/>
      <c r="D116" s="67"/>
      <c r="E116" s="103"/>
      <c r="F116"/>
      <c r="G116" s="67"/>
      <c r="H116" s="67"/>
      <c r="I116" s="232"/>
      <c r="J116"/>
      <c r="K116"/>
      <c r="L116" s="255"/>
      <c r="M116"/>
      <c r="N116"/>
      <c r="O116"/>
      <c r="P116"/>
      <c r="Q116"/>
      <c r="R116"/>
      <c r="S116" s="67"/>
      <c r="T116" s="47"/>
      <c r="U116" s="47"/>
      <c r="V116" s="47"/>
      <c r="W116" s="306"/>
      <c r="X116" s="47"/>
      <c r="Y116" s="259"/>
      <c r="Z116" s="47"/>
      <c r="AA116" s="47"/>
      <c r="AB116" s="47"/>
      <c r="AC116" s="259"/>
      <c r="AD116" s="47"/>
      <c r="AE116" s="47"/>
      <c r="AF116" s="47"/>
      <c r="AG116" s="47"/>
      <c r="AH116" s="47"/>
      <c r="AI116" s="47"/>
      <c r="AJ116" s="376"/>
      <c r="AK116" s="377"/>
      <c r="AL116" s="47"/>
      <c r="AM116" s="47"/>
      <c r="AN116" s="47"/>
      <c r="AO116" s="365" t="s">
        <v>551</v>
      </c>
      <c r="AP116" s="370">
        <v>1</v>
      </c>
      <c r="AQ116" s="89">
        <f t="shared" si="23"/>
        <v>0.1</v>
      </c>
      <c r="AR116" s="110">
        <v>0.1</v>
      </c>
      <c r="AS116" s="110"/>
      <c r="AT116" s="110"/>
      <c r="AU116" s="110"/>
      <c r="AV116" s="110"/>
      <c r="AW116" s="110"/>
      <c r="AX116" s="110"/>
      <c r="AY116" s="110"/>
      <c r="AZ116" s="110"/>
      <c r="BA116" s="110"/>
      <c r="BB116" s="276"/>
      <c r="BC116" s="266"/>
      <c r="BD116"/>
      <c r="BE116" s="47"/>
      <c r="BF116"/>
      <c r="CA116"/>
      <c r="CB116" s="25"/>
      <c r="CC116" s="25"/>
      <c r="CD116" s="25"/>
      <c r="CE116" s="47"/>
      <c r="CF116" s="47"/>
      <c r="CG116" s="47"/>
      <c r="CH116" s="47"/>
      <c r="CI116" s="47"/>
      <c r="CJ116" s="47"/>
      <c r="CK116" s="55"/>
      <c r="CL116" s="55"/>
      <c r="CM116" s="55"/>
      <c r="CN116" s="25"/>
      <c r="CO116" s="25"/>
      <c r="CP116" s="25"/>
      <c r="CQ116" s="55"/>
      <c r="CR116" s="55"/>
      <c r="CS116" s="47"/>
      <c r="CT116" s="47"/>
      <c r="CU116" s="47"/>
      <c r="CV116" s="47"/>
      <c r="CW116" s="47"/>
      <c r="CX116" s="47"/>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row>
    <row r="117" spans="1:188" s="185" customFormat="1" ht="15" customHeight="1" thickBot="1" x14ac:dyDescent="0.3">
      <c r="A117" s="67"/>
      <c r="B117" s="67"/>
      <c r="C117" s="67"/>
      <c r="D117" s="67"/>
      <c r="E117" s="103"/>
      <c r="F117"/>
      <c r="G117" s="67"/>
      <c r="H117" s="67"/>
      <c r="I117" s="374" t="s">
        <v>80</v>
      </c>
      <c r="J117" s="375"/>
      <c r="K117"/>
      <c r="L117" s="255"/>
      <c r="M117"/>
      <c r="N117"/>
      <c r="O117"/>
      <c r="P117"/>
      <c r="Q117"/>
      <c r="R117"/>
      <c r="S117"/>
      <c r="T117" s="47"/>
      <c r="U117" s="67"/>
      <c r="V117" s="47"/>
      <c r="W117" s="306"/>
      <c r="X117" s="47"/>
      <c r="Y117" s="259"/>
      <c r="Z117" s="47"/>
      <c r="AA117" s="47"/>
      <c r="AB117" s="47"/>
      <c r="AC117" s="259"/>
      <c r="AD117" s="47"/>
      <c r="AE117" s="47"/>
      <c r="AF117" s="47"/>
      <c r="AG117" s="47"/>
      <c r="AH117" s="47"/>
      <c r="AI117" s="47"/>
      <c r="AJ117" s="376"/>
      <c r="AK117" s="377"/>
      <c r="AL117" s="47"/>
      <c r="AM117" s="47"/>
      <c r="AN117" s="47"/>
      <c r="AO117" s="365" t="s">
        <v>527</v>
      </c>
      <c r="AP117" s="370">
        <v>1</v>
      </c>
      <c r="AQ117" s="89">
        <f t="shared" si="23"/>
        <v>13</v>
      </c>
      <c r="AR117" s="82">
        <v>13</v>
      </c>
      <c r="AS117" s="82"/>
      <c r="AT117" s="82"/>
      <c r="AU117" s="82"/>
      <c r="AV117" s="82"/>
      <c r="AW117" s="82"/>
      <c r="AX117" s="82"/>
      <c r="AY117" s="82"/>
      <c r="AZ117" s="82"/>
      <c r="BA117" s="82"/>
      <c r="BB117" s="273"/>
      <c r="BC117" s="265"/>
      <c r="BD117"/>
      <c r="BE117" s="47"/>
      <c r="BF117"/>
      <c r="CA117"/>
      <c r="CB117"/>
      <c r="CC117" s="25"/>
      <c r="CD117" s="25"/>
      <c r="CE117" s="47"/>
      <c r="CF117" s="47"/>
      <c r="CG117" s="47"/>
      <c r="CH117" s="47"/>
      <c r="CI117" s="47"/>
      <c r="CJ117" s="47"/>
      <c r="CK117" s="55"/>
      <c r="CL117" s="55"/>
      <c r="CM117" s="55"/>
      <c r="CN117" s="25"/>
      <c r="CO117" s="25"/>
      <c r="CP117" s="25"/>
      <c r="CQ117" s="55"/>
      <c r="CR117" s="55"/>
      <c r="CS117" s="47"/>
      <c r="CT117" s="47"/>
      <c r="CU117" s="47"/>
      <c r="CV117" s="47"/>
      <c r="CW117" s="47"/>
      <c r="CX117" s="47"/>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row>
    <row r="118" spans="1:188" s="185" customFormat="1" ht="15" customHeight="1" x14ac:dyDescent="0.25">
      <c r="A118" s="66"/>
      <c r="C118" s="67"/>
      <c r="D118" s="67"/>
      <c r="E118" s="103"/>
      <c r="F118"/>
      <c r="G118" s="67"/>
      <c r="H118" s="67"/>
      <c r="I118" s="372" t="s">
        <v>49</v>
      </c>
      <c r="J118" s="373">
        <v>2</v>
      </c>
      <c r="K118"/>
      <c r="L118" s="255"/>
      <c r="M118"/>
      <c r="N118"/>
      <c r="O118"/>
      <c r="P118"/>
      <c r="Q118"/>
      <c r="R118"/>
      <c r="S118"/>
      <c r="T118" s="67"/>
      <c r="U118" s="67"/>
      <c r="V118" s="47"/>
      <c r="W118" s="306"/>
      <c r="X118" s="47"/>
      <c r="Y118" s="259"/>
      <c r="Z118" s="47"/>
      <c r="AA118" s="47"/>
      <c r="AB118" s="47"/>
      <c r="AC118" s="259"/>
      <c r="AD118" s="47"/>
      <c r="AE118" s="47"/>
      <c r="AF118" s="47"/>
      <c r="AG118" s="47"/>
      <c r="AH118" s="47"/>
      <c r="AI118" s="47"/>
      <c r="AJ118" s="376"/>
      <c r="AK118" s="377"/>
      <c r="AL118" s="47"/>
      <c r="AM118" s="47"/>
      <c r="AN118" s="47"/>
      <c r="AO118" s="365" t="s">
        <v>992</v>
      </c>
      <c r="AP118" s="370">
        <v>1</v>
      </c>
      <c r="AQ118" s="89">
        <f t="shared" si="23"/>
        <v>6</v>
      </c>
      <c r="AR118" s="110">
        <v>6</v>
      </c>
      <c r="AS118" s="110"/>
      <c r="AT118" s="110"/>
      <c r="AU118" s="110"/>
      <c r="AV118" s="110"/>
      <c r="AW118" s="110"/>
      <c r="AX118" s="110"/>
      <c r="AY118" s="110"/>
      <c r="AZ118" s="110"/>
      <c r="BA118" s="110"/>
      <c r="BB118" s="276"/>
      <c r="BC118" s="265"/>
      <c r="BD118" s="47"/>
      <c r="BE118" s="47"/>
      <c r="BF118" s="47"/>
      <c r="CA118"/>
      <c r="CB118"/>
      <c r="CC118" s="25"/>
      <c r="CD118" s="25"/>
      <c r="CE118" s="47"/>
      <c r="CF118" s="47"/>
      <c r="CG118" s="47"/>
      <c r="CH118" s="47"/>
      <c r="CI118" s="47"/>
      <c r="CJ118" s="47"/>
      <c r="CK118" s="55"/>
      <c r="CL118" s="55"/>
      <c r="CM118" s="55"/>
      <c r="CN118" s="25"/>
      <c r="CO118" s="25"/>
      <c r="CP118" s="25"/>
      <c r="CQ118" s="55"/>
      <c r="CR118" s="55"/>
      <c r="CS118" s="47"/>
      <c r="CT118" s="47"/>
      <c r="CU118" s="47"/>
      <c r="CV118" s="47"/>
      <c r="CW118" s="47"/>
      <c r="CX118" s="47"/>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row>
    <row r="119" spans="1:188" s="185" customFormat="1" ht="15" customHeight="1" thickBot="1" x14ac:dyDescent="0.3">
      <c r="A119" s="66"/>
      <c r="C119" s="186"/>
      <c r="E119" s="103"/>
      <c r="F119"/>
      <c r="G119" s="67"/>
      <c r="I119" s="365" t="s">
        <v>551</v>
      </c>
      <c r="J119" s="370">
        <v>1</v>
      </c>
      <c r="K119"/>
      <c r="L119" s="187"/>
      <c r="T119"/>
      <c r="U119" s="67"/>
      <c r="V119" s="47"/>
      <c r="W119" s="306"/>
      <c r="X119" s="47"/>
      <c r="Y119" s="259"/>
      <c r="Z119" s="47"/>
      <c r="AA119" s="47"/>
      <c r="AB119" s="47"/>
      <c r="AC119" s="259"/>
      <c r="AD119" s="47"/>
      <c r="AE119" s="47"/>
      <c r="AF119" s="47"/>
      <c r="AI119" s="47"/>
      <c r="AJ119" s="376"/>
      <c r="AK119" s="377"/>
      <c r="AL119" s="47"/>
      <c r="AM119" s="47"/>
      <c r="AN119" s="47"/>
      <c r="AO119" s="120" t="s">
        <v>67</v>
      </c>
      <c r="AP119" s="105">
        <f>SUM(AP115:AP118)</f>
        <v>5</v>
      </c>
      <c r="AQ119" s="67"/>
      <c r="AR119" s="67"/>
      <c r="AS119" s="67"/>
      <c r="AT119" s="67"/>
      <c r="AU119"/>
      <c r="AV119" s="47"/>
      <c r="AW119" s="47"/>
      <c r="AX119" s="55"/>
      <c r="AY119" s="55"/>
      <c r="AZ119" s="55"/>
      <c r="BA119" s="55"/>
      <c r="BB119" s="282"/>
      <c r="BC119" s="265"/>
      <c r="BD119" s="47"/>
      <c r="BE119" s="47"/>
      <c r="BF119" s="47"/>
      <c r="CA119" s="47"/>
      <c r="CB119"/>
      <c r="CC119" s="25"/>
      <c r="CD119" s="25"/>
      <c r="CE119" s="47"/>
      <c r="CF119" s="47"/>
      <c r="CG119" s="47"/>
      <c r="CH119" s="47"/>
      <c r="CI119" s="47"/>
      <c r="CJ119" s="47"/>
      <c r="CK119" s="55"/>
      <c r="CL119" s="55"/>
      <c r="CM119" s="55"/>
      <c r="CN119" s="25"/>
      <c r="CO119" s="25"/>
      <c r="CP119" s="25"/>
      <c r="CQ119" s="55"/>
      <c r="CR119" s="55"/>
      <c r="CS119" s="47"/>
      <c r="CT119" s="47"/>
      <c r="CU119" s="47"/>
      <c r="CV119" s="47"/>
      <c r="CW119" s="47"/>
      <c r="CX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row>
    <row r="120" spans="1:188" s="185" customFormat="1" ht="15" customHeight="1" thickBot="1" x14ac:dyDescent="0.3">
      <c r="A120" s="66"/>
      <c r="C120" s="186"/>
      <c r="E120" s="103"/>
      <c r="F120"/>
      <c r="G120" s="67"/>
      <c r="I120" s="365" t="s">
        <v>527</v>
      </c>
      <c r="J120" s="370">
        <v>1</v>
      </c>
      <c r="K120"/>
      <c r="L120" s="187"/>
      <c r="T120"/>
      <c r="U120" s="67"/>
      <c r="V120" s="47"/>
      <c r="W120" s="306"/>
      <c r="X120" s="47"/>
      <c r="Y120" s="259"/>
      <c r="Z120" s="47"/>
      <c r="AA120" s="47"/>
      <c r="AB120" s="47"/>
      <c r="AC120" s="259"/>
      <c r="AD120" s="47"/>
      <c r="AE120" s="47"/>
      <c r="AF120" s="47"/>
      <c r="AG120" s="47"/>
      <c r="AH120" s="47"/>
      <c r="AJ120" s="376"/>
      <c r="AK120" s="377"/>
      <c r="AL120" s="47"/>
      <c r="AM120" s="47"/>
      <c r="AN120" s="47"/>
      <c r="AQ120"/>
      <c r="AR120" s="67"/>
      <c r="AS120" s="67"/>
      <c r="AT120" s="67"/>
      <c r="AU120" s="67"/>
      <c r="AV120" s="47"/>
      <c r="AW120" s="47"/>
      <c r="AX120" s="55"/>
      <c r="AY120" s="55"/>
      <c r="AZ120" s="55"/>
      <c r="BA120" s="55"/>
      <c r="BB120" s="282"/>
      <c r="BC120" s="265"/>
      <c r="BD120" s="47"/>
      <c r="BE120" s="47"/>
      <c r="BF120" s="47"/>
      <c r="CA120" s="47"/>
      <c r="CB120" s="47"/>
      <c r="CC120" s="25"/>
      <c r="CD120" s="25"/>
      <c r="CE120" s="47"/>
      <c r="CF120" s="47"/>
      <c r="CG120" s="47"/>
      <c r="CH120" s="47"/>
      <c r="CI120" s="47"/>
      <c r="CJ120" s="47"/>
      <c r="CK120" s="55"/>
      <c r="CL120" s="55"/>
      <c r="CM120" s="55"/>
      <c r="CN120" s="25"/>
      <c r="CO120" s="25"/>
      <c r="CP120" s="25"/>
      <c r="CQ120" s="55"/>
      <c r="CR120" s="55"/>
      <c r="CS120" s="47"/>
      <c r="CT120" s="47"/>
      <c r="CU120" s="47"/>
      <c r="CV120" s="47"/>
      <c r="CW120" s="47"/>
      <c r="CX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row>
    <row r="121" spans="1:188" s="185" customFormat="1" ht="15" customHeight="1" thickBot="1" x14ac:dyDescent="0.3">
      <c r="A121" s="66"/>
      <c r="C121" s="186"/>
      <c r="E121" s="103"/>
      <c r="F121"/>
      <c r="I121" s="365" t="s">
        <v>992</v>
      </c>
      <c r="J121" s="370">
        <v>1</v>
      </c>
      <c r="K121" s="187"/>
      <c r="L121" s="187"/>
      <c r="V121" s="47"/>
      <c r="W121" s="306"/>
      <c r="X121" s="47"/>
      <c r="Y121" s="259"/>
      <c r="Z121" s="47"/>
      <c r="AA121" s="47"/>
      <c r="AB121" s="47"/>
      <c r="AC121" s="259"/>
      <c r="AE121" s="47"/>
      <c r="AF121" s="47"/>
      <c r="AG121" s="47"/>
      <c r="AH121" s="47"/>
      <c r="AI121" s="47"/>
      <c r="AJ121" s="376"/>
      <c r="AK121" s="377"/>
      <c r="AO121" s="121" t="s">
        <v>67</v>
      </c>
      <c r="AP121" s="122">
        <f>AP103+AP112+AP119</f>
        <v>75</v>
      </c>
      <c r="AQ121" s="291"/>
      <c r="AR121" s="292"/>
      <c r="AS121" s="292"/>
      <c r="AT121" s="292"/>
      <c r="AU121" s="292"/>
      <c r="AV121" s="292"/>
      <c r="AW121" s="292"/>
      <c r="AX121" s="292"/>
      <c r="AY121" s="292"/>
      <c r="AZ121" s="292"/>
      <c r="BA121" s="292"/>
      <c r="BB121" s="293"/>
      <c r="BC121" s="265"/>
      <c r="BD121" s="47"/>
      <c r="BE121" s="47"/>
      <c r="BF121" s="47"/>
      <c r="BJ121" s="25"/>
      <c r="BK121" s="25"/>
      <c r="BL121" s="25"/>
      <c r="BM121" s="25"/>
      <c r="BN121" s="25"/>
      <c r="BO121" s="25"/>
      <c r="BP121" s="25"/>
      <c r="CA121" s="47"/>
      <c r="CB121" s="47"/>
      <c r="CC121" s="25"/>
      <c r="CD121" s="25"/>
      <c r="CE121" s="47"/>
      <c r="CF121" s="47"/>
      <c r="CG121" s="47"/>
      <c r="CH121" s="47"/>
      <c r="CI121" s="47"/>
      <c r="CJ121" s="47"/>
      <c r="CK121" s="55"/>
      <c r="CL121" s="55"/>
      <c r="CM121" s="55"/>
      <c r="CN121" s="25"/>
      <c r="CO121" s="25"/>
      <c r="CP121" s="25"/>
      <c r="CQ121" s="55"/>
      <c r="CR121" s="55"/>
      <c r="CS121" s="47"/>
      <c r="CT121" s="47"/>
      <c r="CU121" s="47"/>
      <c r="CV121" s="47"/>
      <c r="CW121" s="47"/>
      <c r="CX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row>
    <row r="122" spans="1:188" s="185" customFormat="1" ht="15" customHeight="1" thickBot="1" x14ac:dyDescent="0.3">
      <c r="A122" s="66"/>
      <c r="C122" s="186"/>
      <c r="E122" s="103"/>
      <c r="F122"/>
      <c r="I122" s="235" t="s">
        <v>67</v>
      </c>
      <c r="J122" s="371">
        <f>SUM(J118:J121)</f>
        <v>5</v>
      </c>
      <c r="K122" s="187"/>
      <c r="L122" s="187"/>
      <c r="V122" s="47"/>
      <c r="W122" s="306"/>
      <c r="X122" s="47"/>
      <c r="Y122" s="259"/>
      <c r="Z122" s="47"/>
      <c r="AA122" s="47"/>
      <c r="AB122" s="47"/>
      <c r="AC122" s="259"/>
      <c r="AD122" s="47"/>
      <c r="AE122" s="47"/>
      <c r="AG122" s="47"/>
      <c r="AH122" s="47"/>
      <c r="AI122" s="47"/>
      <c r="AJ122" s="376"/>
      <c r="AK122" s="377"/>
      <c r="AL122" s="47"/>
      <c r="AM122" s="47"/>
      <c r="AN122" s="47"/>
      <c r="AO122" s="4"/>
      <c r="AP122" s="64"/>
      <c r="AQ122" s="4"/>
      <c r="AR122" s="4"/>
      <c r="AU122" s="187"/>
      <c r="AV122" s="47"/>
      <c r="AW122" s="47"/>
      <c r="AX122" s="55"/>
      <c r="AY122" s="55"/>
      <c r="AZ122" s="55"/>
      <c r="BA122" s="55"/>
      <c r="BB122" s="282"/>
      <c r="BC122" s="103"/>
      <c r="BD122" s="47"/>
      <c r="BE122" s="47"/>
      <c r="BF122" s="47"/>
      <c r="BH122" s="47"/>
      <c r="BI122" s="25"/>
      <c r="BJ122" s="25"/>
      <c r="BK122" s="25"/>
      <c r="BL122" s="25"/>
      <c r="BM122" s="25"/>
      <c r="BN122" s="25"/>
      <c r="BO122" s="25"/>
      <c r="BP122" s="25"/>
      <c r="CA122" s="47"/>
      <c r="CB122" s="47"/>
      <c r="CC122" s="25"/>
      <c r="CD122" s="25"/>
      <c r="CE122" s="47"/>
      <c r="CF122" s="47"/>
      <c r="CG122" s="47"/>
      <c r="CH122" s="47"/>
      <c r="CI122" s="47"/>
      <c r="CJ122" s="47"/>
      <c r="CK122" s="55"/>
      <c r="CL122" s="55"/>
      <c r="CM122" s="55"/>
      <c r="CN122" s="25"/>
      <c r="CO122" s="25"/>
      <c r="CP122" s="25"/>
      <c r="CQ122" s="55"/>
      <c r="CR122" s="55"/>
      <c r="CS122" s="47"/>
      <c r="CT122" s="47"/>
      <c r="CU122" s="47"/>
      <c r="CV122" s="47"/>
      <c r="CW122" s="47"/>
      <c r="CX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row>
    <row r="123" spans="1:188" s="185" customFormat="1" ht="15" customHeight="1" thickBot="1" x14ac:dyDescent="0.3">
      <c r="A123" s="66"/>
      <c r="C123" s="186"/>
      <c r="E123" s="103"/>
      <c r="F123"/>
      <c r="K123" s="187"/>
      <c r="L123" s="187"/>
      <c r="V123" s="47"/>
      <c r="W123" s="306"/>
      <c r="X123" s="47"/>
      <c r="Y123" s="259"/>
      <c r="Z123" s="47"/>
      <c r="AA123" s="47"/>
      <c r="AB123" s="47"/>
      <c r="AC123" s="259"/>
      <c r="AD123" s="47"/>
      <c r="AE123" s="47"/>
      <c r="AG123" s="47"/>
      <c r="AH123" s="47"/>
      <c r="AI123" s="47"/>
      <c r="AJ123" s="376"/>
      <c r="AK123" s="377"/>
      <c r="AL123" s="47"/>
      <c r="AM123" s="47"/>
      <c r="AN123" s="47"/>
      <c r="AQ123" s="4"/>
      <c r="AR123" s="4"/>
      <c r="AS123" s="63"/>
      <c r="AT123" s="64"/>
      <c r="AU123" s="4"/>
      <c r="AV123" s="4"/>
      <c r="AW123" s="4"/>
      <c r="AX123" s="65"/>
      <c r="AY123" s="65"/>
      <c r="AZ123" s="65"/>
      <c r="BA123" s="65"/>
      <c r="BB123" s="283"/>
      <c r="BC123" s="103"/>
      <c r="BD123" s="47"/>
      <c r="BE123" s="47"/>
      <c r="BF123" s="47"/>
      <c r="BH123" s="47"/>
      <c r="BI123" s="25"/>
      <c r="BJ123" s="25"/>
      <c r="BK123" s="25"/>
      <c r="BL123" s="25"/>
      <c r="BM123" s="25"/>
      <c r="BN123" s="25"/>
      <c r="BO123" s="25"/>
      <c r="BP123" s="25"/>
      <c r="CA123" s="47"/>
      <c r="CB123" s="47"/>
      <c r="CC123" s="25"/>
      <c r="CD123" s="25"/>
      <c r="CE123" s="47"/>
      <c r="CF123" s="47"/>
      <c r="CG123" s="47"/>
      <c r="CH123" s="47"/>
      <c r="CI123" s="47"/>
      <c r="CJ123" s="47"/>
      <c r="CK123" s="55"/>
      <c r="CL123" s="55"/>
      <c r="CM123" s="55"/>
      <c r="CN123"/>
      <c r="CO123" s="25"/>
      <c r="CP123" s="25"/>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row>
    <row r="124" spans="1:188" s="185" customFormat="1" ht="15" customHeight="1" thickBot="1" x14ac:dyDescent="0.3">
      <c r="A124" s="66"/>
      <c r="C124" s="186"/>
      <c r="I124" s="233" t="s">
        <v>67</v>
      </c>
      <c r="J124" s="122">
        <f>J122+J104+J114</f>
        <v>75</v>
      </c>
      <c r="K124" s="187"/>
      <c r="L124" s="187"/>
      <c r="V124" s="47"/>
      <c r="W124" s="306"/>
      <c r="X124" s="47"/>
      <c r="Y124" s="259"/>
      <c r="Z124" s="47"/>
      <c r="AA124" s="47"/>
      <c r="AB124" s="47"/>
      <c r="AC124" s="259"/>
      <c r="AD124" s="47"/>
      <c r="AG124" s="47"/>
      <c r="AH124" s="47"/>
      <c r="AI124" s="47"/>
      <c r="AJ124" s="376"/>
      <c r="AK124" s="377"/>
      <c r="AL124" s="47"/>
      <c r="AM124" s="47"/>
      <c r="AN124" s="47"/>
      <c r="AO124"/>
      <c r="AP124"/>
      <c r="AQ124"/>
      <c r="AR124" s="208"/>
      <c r="AU124" s="187"/>
      <c r="AV124" s="47"/>
      <c r="AW124" s="47"/>
      <c r="AX124" s="55"/>
      <c r="AY124" s="55"/>
      <c r="AZ124" s="55"/>
      <c r="BA124" s="55"/>
      <c r="BB124" s="282"/>
      <c r="BC124" s="103"/>
      <c r="BD124" s="47"/>
      <c r="BE124" s="47"/>
      <c r="BF124" s="47"/>
      <c r="BH124" s="47"/>
      <c r="BI124" s="25"/>
      <c r="BJ124" s="25"/>
      <c r="BK124" s="25"/>
      <c r="BL124" s="25"/>
      <c r="BM124" s="25"/>
      <c r="BN124" s="25"/>
      <c r="BO124" s="25"/>
      <c r="BP124" s="25"/>
      <c r="CA124" s="47"/>
      <c r="CB124" s="47"/>
      <c r="CC124" s="25"/>
      <c r="CD124" s="25"/>
      <c r="CE124" s="47"/>
      <c r="CF124" s="47"/>
      <c r="CG124" s="47"/>
      <c r="CM124" s="55"/>
      <c r="CN124"/>
      <c r="CO124" s="25"/>
      <c r="CP124" s="25"/>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row>
    <row r="125" spans="1:188" s="185" customFormat="1" ht="15" customHeight="1" x14ac:dyDescent="0.25">
      <c r="A125" s="66"/>
      <c r="C125" s="186"/>
      <c r="I125" s="228"/>
      <c r="K125" s="187"/>
      <c r="L125" s="187"/>
      <c r="V125" s="47"/>
      <c r="W125" s="306"/>
      <c r="X125" s="47"/>
      <c r="Y125" s="259"/>
      <c r="Z125" s="47"/>
      <c r="AA125" s="47"/>
      <c r="AB125" s="47"/>
      <c r="AC125" s="259"/>
      <c r="AD125" s="47"/>
      <c r="AF125" s="47"/>
      <c r="AG125" s="47"/>
      <c r="AH125" s="47"/>
      <c r="AI125" s="47"/>
      <c r="AJ125" s="376"/>
      <c r="AK125" s="377"/>
      <c r="AL125" s="47"/>
      <c r="AM125" s="47"/>
      <c r="AN125" s="47"/>
      <c r="AO125"/>
      <c r="AP125"/>
      <c r="AQ125"/>
      <c r="AR125" s="208"/>
      <c r="AU125" s="187"/>
      <c r="AV125" s="47"/>
      <c r="AW125" s="47"/>
      <c r="AX125" s="55"/>
      <c r="AY125" s="55"/>
      <c r="AZ125" s="55"/>
      <c r="BA125" s="55"/>
      <c r="BB125" s="282"/>
      <c r="BC125" s="267"/>
      <c r="BD125" s="47"/>
      <c r="BE125" s="47"/>
      <c r="BF125" s="47"/>
      <c r="BH125" s="47"/>
      <c r="BI125" s="25"/>
      <c r="BJ125" s="25"/>
      <c r="BK125" s="25"/>
      <c r="BL125" s="25"/>
      <c r="BM125" s="25"/>
      <c r="BN125" s="25"/>
      <c r="BO125" s="25"/>
      <c r="BP125" s="25"/>
      <c r="CA125" s="47"/>
      <c r="CB125" s="47"/>
      <c r="CC125" s="25"/>
      <c r="CD125" s="25"/>
      <c r="CE125" s="47"/>
      <c r="CF125" s="47"/>
      <c r="CG125" s="47"/>
      <c r="CN125"/>
      <c r="CO125" s="25"/>
      <c r="CP125"/>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row>
    <row r="126" spans="1:188" s="185" customFormat="1" ht="15" customHeight="1" x14ac:dyDescent="0.25">
      <c r="A126" s="66"/>
      <c r="C126" s="186"/>
      <c r="H126" s="4"/>
      <c r="I126" s="234"/>
      <c r="J126" s="4"/>
      <c r="K126" s="187"/>
      <c r="L126" s="187"/>
      <c r="V126" s="47"/>
      <c r="W126" s="306"/>
      <c r="X126" s="47"/>
      <c r="Y126" s="259"/>
      <c r="Z126" s="47"/>
      <c r="AA126" s="47"/>
      <c r="AB126" s="47"/>
      <c r="AC126" s="259"/>
      <c r="AD126" s="47"/>
      <c r="AF126" s="47"/>
      <c r="AG126" s="47"/>
      <c r="AH126" s="47"/>
      <c r="AI126" s="47"/>
      <c r="AJ126" s="376"/>
      <c r="AK126" s="377"/>
      <c r="AL126" s="47"/>
      <c r="AM126" s="47"/>
      <c r="AN126" s="47"/>
      <c r="AO126" s="4"/>
      <c r="AP126" s="64"/>
      <c r="AQ126" s="4"/>
      <c r="AR126" s="4"/>
      <c r="AS126" s="63"/>
      <c r="AT126" s="64"/>
      <c r="AU126" s="4"/>
      <c r="AV126" s="4"/>
      <c r="AW126" s="4"/>
      <c r="AX126" s="65"/>
      <c r="AY126" s="65"/>
      <c r="AZ126" s="65"/>
      <c r="BA126" s="65"/>
      <c r="BB126" s="283"/>
      <c r="BC126" s="267"/>
      <c r="BD126" s="47"/>
      <c r="BE126" s="47"/>
      <c r="BF126" s="47"/>
      <c r="BH126" s="47"/>
      <c r="BI126" s="25"/>
      <c r="BJ126" s="25"/>
      <c r="BK126" s="25"/>
      <c r="BL126" s="25"/>
      <c r="BM126" s="25"/>
      <c r="BN126" s="25"/>
      <c r="BO126" s="25"/>
      <c r="BP126" s="25"/>
      <c r="CA126" s="47"/>
      <c r="CB126" s="47"/>
      <c r="CC126" s="25"/>
      <c r="CD126" s="25"/>
      <c r="CE126" s="47"/>
      <c r="CN126" s="55"/>
      <c r="CO126" s="25"/>
      <c r="CP126"/>
      <c r="CQ126" s="55"/>
      <c r="CR126" s="55"/>
      <c r="CS126" s="47"/>
      <c r="CT126" s="47"/>
      <c r="CU126" s="47"/>
      <c r="CV126" s="47"/>
      <c r="CW126" s="47"/>
      <c r="CX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row>
    <row r="127" spans="1:188" s="185" customFormat="1" ht="15" customHeight="1" x14ac:dyDescent="0.25">
      <c r="A127" s="66"/>
      <c r="C127" s="186"/>
      <c r="H127" s="4"/>
      <c r="I127" s="234"/>
      <c r="J127" s="4"/>
      <c r="K127" s="4"/>
      <c r="L127" s="63"/>
      <c r="M127" s="4"/>
      <c r="N127" s="4"/>
      <c r="O127" s="4"/>
      <c r="P127" s="4"/>
      <c r="Q127" s="4"/>
      <c r="R127" s="4"/>
      <c r="V127" s="47"/>
      <c r="W127" s="306"/>
      <c r="X127" s="47"/>
      <c r="Y127" s="259"/>
      <c r="Z127" s="47"/>
      <c r="AA127" s="47"/>
      <c r="AB127" s="47"/>
      <c r="AC127" s="259"/>
      <c r="AD127" s="47"/>
      <c r="AE127" s="47"/>
      <c r="AF127" s="47"/>
      <c r="AG127" s="47"/>
      <c r="AH127" s="47"/>
      <c r="AI127" s="47"/>
      <c r="AJ127" s="376"/>
      <c r="AK127" s="377"/>
      <c r="AL127" s="47"/>
      <c r="AM127" s="47"/>
      <c r="AN127" s="47"/>
      <c r="AO127" s="4"/>
      <c r="AP127" s="64"/>
      <c r="AQ127" s="4"/>
      <c r="AR127" s="4"/>
      <c r="AS127" s="63"/>
      <c r="AT127" s="64"/>
      <c r="AU127" s="4"/>
      <c r="AV127" s="4"/>
      <c r="AW127" s="4"/>
      <c r="AX127" s="65"/>
      <c r="AY127" s="65"/>
      <c r="AZ127" s="65"/>
      <c r="BA127" s="65"/>
      <c r="BB127" s="283"/>
      <c r="BC127" s="267"/>
      <c r="BD127" s="47"/>
      <c r="BE127" s="47"/>
      <c r="BF127" s="47"/>
      <c r="BH127" s="47"/>
      <c r="BI127" s="25"/>
      <c r="BJ127" s="25"/>
      <c r="BK127" s="25"/>
      <c r="BL127" s="25"/>
      <c r="BM127" s="25"/>
      <c r="BN127" s="25"/>
      <c r="BO127" s="25"/>
      <c r="BP127" s="25"/>
      <c r="BQ127" s="25"/>
      <c r="BR127" s="25"/>
      <c r="BU127" s="25"/>
      <c r="BV127" s="25"/>
      <c r="BW127" s="25"/>
      <c r="BX127"/>
      <c r="BY127"/>
      <c r="BZ127"/>
      <c r="CA127" s="47"/>
      <c r="CB127" s="47"/>
      <c r="CC127" s="25"/>
      <c r="CD127" s="25"/>
      <c r="CE127" s="47"/>
      <c r="CH127" s="47"/>
      <c r="CI127" s="47"/>
      <c r="CJ127" s="47"/>
      <c r="CK127" s="55"/>
      <c r="CL127" s="55"/>
      <c r="CN127" s="55"/>
      <c r="CO127" s="25"/>
      <c r="CP127"/>
      <c r="CQ127" s="55"/>
      <c r="CR127" s="55"/>
      <c r="CS127" s="47"/>
      <c r="CT127" s="47"/>
      <c r="CU127" s="47"/>
      <c r="CV127" s="47"/>
      <c r="CW127" s="47"/>
      <c r="CX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row>
    <row r="128" spans="1:188" s="185" customFormat="1" ht="15" customHeight="1" x14ac:dyDescent="0.25">
      <c r="A128" s="123"/>
      <c r="B128" s="4"/>
      <c r="C128" s="65"/>
      <c r="D128" s="4"/>
      <c r="E128" s="4"/>
      <c r="F128" s="4"/>
      <c r="G128" s="4"/>
      <c r="H128" s="4"/>
      <c r="K128" s="4"/>
      <c r="L128" s="63"/>
      <c r="M128" s="4"/>
      <c r="N128" s="4"/>
      <c r="O128" s="4"/>
      <c r="P128" s="4"/>
      <c r="Q128" s="4"/>
      <c r="R128" s="4"/>
      <c r="V128" s="47"/>
      <c r="W128" s="306"/>
      <c r="X128" s="47"/>
      <c r="Y128" s="259"/>
      <c r="Z128" s="47"/>
      <c r="AA128" s="47"/>
      <c r="AB128" s="47"/>
      <c r="AC128" s="259"/>
      <c r="AD128" s="47"/>
      <c r="AE128" s="47"/>
      <c r="AF128" s="47"/>
      <c r="AG128" s="47"/>
      <c r="AH128" s="47"/>
      <c r="AI128" s="47"/>
      <c r="AJ128" s="376"/>
      <c r="AK128" s="377"/>
      <c r="AL128" s="47"/>
      <c r="AM128" s="47"/>
      <c r="AN128" s="47"/>
      <c r="AO128" s="4"/>
      <c r="AP128" s="64"/>
      <c r="AQ128" s="4"/>
      <c r="AR128" s="4"/>
      <c r="AS128" s="63"/>
      <c r="AT128" s="64"/>
      <c r="AU128" s="4"/>
      <c r="AV128" s="4"/>
      <c r="AW128" s="4"/>
      <c r="AX128" s="65"/>
      <c r="AY128" s="65"/>
      <c r="AZ128" s="65"/>
      <c r="BA128" s="65"/>
      <c r="BB128" s="283"/>
      <c r="BC128" s="267"/>
      <c r="BD128" s="47"/>
      <c r="BE128" s="47"/>
      <c r="BF128" s="47"/>
      <c r="BH128" s="47"/>
      <c r="BI128" s="25"/>
      <c r="BJ128" s="25"/>
      <c r="BK128" s="25"/>
      <c r="BL128" s="25"/>
      <c r="BM128" s="25"/>
      <c r="BN128" s="25"/>
      <c r="BO128" s="25"/>
      <c r="BP128" s="25"/>
      <c r="BQ128" s="25"/>
      <c r="BR128" s="25"/>
      <c r="BS128" s="25"/>
      <c r="BT128" s="25"/>
      <c r="BU128" s="25"/>
      <c r="BV128" s="25"/>
      <c r="BW128" s="25"/>
      <c r="BX128"/>
      <c r="BY128"/>
      <c r="BZ128"/>
      <c r="CA128" s="47"/>
      <c r="CB128" s="47"/>
      <c r="CC128"/>
      <c r="CD128"/>
      <c r="CE128" s="47"/>
      <c r="CH128" s="47"/>
      <c r="CI128" s="47"/>
      <c r="CJ128" s="47"/>
      <c r="CK128" s="55"/>
      <c r="CL128" s="55"/>
      <c r="CM128" s="55"/>
      <c r="CN128" s="55"/>
      <c r="CO128"/>
      <c r="CP128" s="55"/>
      <c r="CQ128" s="55"/>
      <c r="CR128" s="55"/>
      <c r="CS128" s="47"/>
      <c r="CT128" s="47"/>
      <c r="CU128" s="47"/>
      <c r="CV128" s="47"/>
      <c r="CW128" s="47"/>
      <c r="CX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row>
    <row r="129" spans="1:196" s="185" customFormat="1" ht="15" customHeight="1" x14ac:dyDescent="0.25">
      <c r="A129" s="123"/>
      <c r="B129" s="4"/>
      <c r="C129" s="65"/>
      <c r="D129" s="4"/>
      <c r="E129" s="4"/>
      <c r="F129" s="4"/>
      <c r="G129" s="4"/>
      <c r="H129" s="4"/>
      <c r="I129" s="234"/>
      <c r="J129" s="4"/>
      <c r="K129" s="4"/>
      <c r="L129" s="63"/>
      <c r="M129" s="4"/>
      <c r="N129" s="4"/>
      <c r="O129" s="4"/>
      <c r="P129" s="4"/>
      <c r="Q129" s="4"/>
      <c r="R129" s="4"/>
      <c r="S129" s="4"/>
      <c r="V129" s="47"/>
      <c r="W129" s="306"/>
      <c r="X129" s="47"/>
      <c r="Y129" s="259"/>
      <c r="Z129" s="47"/>
      <c r="AA129" s="47"/>
      <c r="AB129" s="47"/>
      <c r="AC129" s="259"/>
      <c r="AD129" s="47"/>
      <c r="AE129" s="47"/>
      <c r="AF129" s="47"/>
      <c r="AG129" s="47"/>
      <c r="AH129" s="47"/>
      <c r="AI129" s="47"/>
      <c r="AJ129" s="376"/>
      <c r="AK129" s="377"/>
      <c r="AL129" s="47"/>
      <c r="AM129" s="47"/>
      <c r="AN129" s="47"/>
      <c r="AO129" s="4"/>
      <c r="AP129" s="64"/>
      <c r="AQ129" s="4"/>
      <c r="AR129" s="4"/>
      <c r="AS129" s="63"/>
      <c r="AT129" s="64"/>
      <c r="AU129" s="4"/>
      <c r="AV129" s="4"/>
      <c r="AW129" s="4"/>
      <c r="AX129" s="65"/>
      <c r="AY129" s="65"/>
      <c r="AZ129" s="65"/>
      <c r="BA129" s="65"/>
      <c r="BB129" s="283"/>
      <c r="BC129" s="267"/>
      <c r="BD129" s="47"/>
      <c r="BE129" s="47"/>
      <c r="BF129" s="47"/>
      <c r="BH129" s="47"/>
      <c r="BI129" s="25"/>
      <c r="BJ129" s="25"/>
      <c r="BK129" s="25"/>
      <c r="BL129" s="25"/>
      <c r="BM129" s="25"/>
      <c r="BN129" s="25"/>
      <c r="BO129" s="25"/>
      <c r="BP129" s="25"/>
      <c r="BQ129" s="25"/>
      <c r="BR129" s="25"/>
      <c r="BS129" s="25"/>
      <c r="BT129" s="25"/>
      <c r="BU129" s="25"/>
      <c r="BV129" s="25"/>
      <c r="BW129" s="25"/>
      <c r="BX129"/>
      <c r="BY129"/>
      <c r="BZ129"/>
      <c r="CA129" s="47"/>
      <c r="CB129" s="47"/>
      <c r="CC129"/>
      <c r="CD129"/>
      <c r="CE129" s="47"/>
      <c r="CF129" s="47"/>
      <c r="CG129" s="47"/>
      <c r="CH129" s="47"/>
      <c r="CI129" s="47"/>
      <c r="CJ129" s="47"/>
      <c r="CK129" s="55"/>
      <c r="CL129" s="55"/>
      <c r="CM129" s="55"/>
      <c r="CN129" s="55"/>
      <c r="CO129"/>
      <c r="CP129" s="55"/>
      <c r="CQ129" s="55"/>
      <c r="CR129" s="55"/>
      <c r="CS129" s="47"/>
      <c r="CT129" s="47"/>
      <c r="CU129" s="47"/>
      <c r="CV129" s="47"/>
      <c r="CW129" s="47"/>
      <c r="CX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row>
    <row r="130" spans="1:196" s="185" customFormat="1" ht="15" customHeight="1" x14ac:dyDescent="0.25">
      <c r="A130" s="123"/>
      <c r="B130" s="4"/>
      <c r="C130" s="65"/>
      <c r="D130" s="4"/>
      <c r="E130" s="4"/>
      <c r="F130" s="4"/>
      <c r="G130" s="4"/>
      <c r="H130" s="4"/>
      <c r="I130" s="234"/>
      <c r="J130" s="4"/>
      <c r="K130" s="4"/>
      <c r="L130" s="63"/>
      <c r="M130" s="4"/>
      <c r="N130" s="4"/>
      <c r="O130" s="4"/>
      <c r="P130" s="4"/>
      <c r="Q130" s="4"/>
      <c r="R130" s="4"/>
      <c r="S130" s="4"/>
      <c r="U130" s="4"/>
      <c r="V130" s="47"/>
      <c r="W130" s="306"/>
      <c r="X130" s="47"/>
      <c r="Y130" s="259"/>
      <c r="Z130" s="47"/>
      <c r="AA130" s="47"/>
      <c r="AB130" s="47"/>
      <c r="AC130" s="259"/>
      <c r="AD130" s="47"/>
      <c r="AE130" s="47"/>
      <c r="AF130" s="47"/>
      <c r="AG130" s="47"/>
      <c r="AH130" s="47"/>
      <c r="AI130" s="47"/>
      <c r="AJ130" s="376"/>
      <c r="AK130" s="377"/>
      <c r="AL130" s="47"/>
      <c r="AM130" s="47"/>
      <c r="AN130" s="47"/>
      <c r="BC130" s="267"/>
      <c r="BD130" s="47"/>
      <c r="BE130" s="47"/>
      <c r="BF130" s="47"/>
      <c r="BH130" s="47"/>
      <c r="BI130" s="25"/>
      <c r="BJ130" s="25"/>
      <c r="BK130" s="25"/>
      <c r="BL130" s="25"/>
      <c r="BM130" s="25"/>
      <c r="BN130" s="25"/>
      <c r="BO130" s="25"/>
      <c r="BP130" s="25"/>
      <c r="BQ130" s="25"/>
      <c r="BR130" s="25"/>
      <c r="BS130" s="25"/>
      <c r="BT130" s="25"/>
      <c r="BU130" s="25"/>
      <c r="BV130" s="25"/>
      <c r="BW130" s="25"/>
      <c r="BX130" s="47"/>
      <c r="BY130" s="47"/>
      <c r="BZ130" s="47"/>
      <c r="CA130" s="47"/>
      <c r="CB130" s="47"/>
      <c r="CC130"/>
      <c r="CD130"/>
      <c r="CE130" s="47"/>
      <c r="CF130" s="47"/>
      <c r="CG130" s="47"/>
      <c r="CH130" s="47"/>
      <c r="CI130" s="47"/>
      <c r="CJ130" s="47"/>
      <c r="CK130" s="55"/>
      <c r="CL130" s="55"/>
      <c r="CM130" s="55"/>
      <c r="CN130" s="55"/>
      <c r="CO130"/>
      <c r="CP130" s="55"/>
      <c r="CQ130" s="55"/>
      <c r="CR130" s="55"/>
      <c r="CS130" s="47"/>
      <c r="CT130" s="47"/>
      <c r="CU130" s="47"/>
      <c r="CV130" s="47"/>
      <c r="CW130" s="47"/>
      <c r="CX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row>
    <row r="131" spans="1:196" s="185" customFormat="1" ht="15" customHeight="1" x14ac:dyDescent="0.25">
      <c r="A131" s="123"/>
      <c r="B131" s="4"/>
      <c r="C131" s="65"/>
      <c r="D131" s="4"/>
      <c r="E131" s="4"/>
      <c r="F131" s="4"/>
      <c r="G131" s="4"/>
      <c r="H131" s="4"/>
      <c r="I131" s="234"/>
      <c r="J131" s="4"/>
      <c r="K131" s="4"/>
      <c r="L131" s="63"/>
      <c r="M131" s="4"/>
      <c r="N131" s="4"/>
      <c r="O131" s="4"/>
      <c r="P131" s="4"/>
      <c r="Q131" s="4"/>
      <c r="R131" s="4"/>
      <c r="S131" s="4"/>
      <c r="T131" s="4"/>
      <c r="U131" s="4"/>
      <c r="V131" s="47"/>
      <c r="W131" s="306"/>
      <c r="X131" s="47"/>
      <c r="Y131" s="259"/>
      <c r="Z131" s="47"/>
      <c r="AA131" s="47"/>
      <c r="AB131" s="47"/>
      <c r="AC131" s="259"/>
      <c r="AD131" s="47"/>
      <c r="AE131" s="47"/>
      <c r="AF131" s="47"/>
      <c r="AG131" s="47"/>
      <c r="AH131" s="47"/>
      <c r="AI131" s="47"/>
      <c r="AJ131" s="376"/>
      <c r="AK131" s="377"/>
      <c r="AL131" s="47"/>
      <c r="AM131" s="47"/>
      <c r="AN131" s="47"/>
      <c r="AO131" s="4"/>
      <c r="AP131" s="4"/>
      <c r="AQ131" s="63"/>
      <c r="AR131" s="64"/>
      <c r="AS131" s="4"/>
      <c r="AT131" s="4"/>
      <c r="AU131" s="4"/>
      <c r="AV131" s="47"/>
      <c r="AW131" s="47"/>
      <c r="AX131" s="55"/>
      <c r="AY131" s="55"/>
      <c r="AZ131" s="55"/>
      <c r="BA131" s="55"/>
      <c r="BB131" s="282"/>
      <c r="BC131" s="267"/>
      <c r="BD131" s="47"/>
      <c r="BF131" s="47"/>
      <c r="BH131" s="47"/>
      <c r="BI131" s="25"/>
      <c r="BJ131" s="25"/>
      <c r="BK131" s="25"/>
      <c r="BL131" s="25"/>
      <c r="BM131" s="25"/>
      <c r="BN131" s="25"/>
      <c r="BO131" s="25"/>
      <c r="BP131" s="25"/>
      <c r="BQ131" s="25"/>
      <c r="BR131" s="25"/>
      <c r="BS131" s="25"/>
      <c r="BT131" s="25"/>
      <c r="BU131" s="25"/>
      <c r="BV131" s="25"/>
      <c r="BW131" s="25"/>
      <c r="BX131" s="47"/>
      <c r="BY131" s="47"/>
      <c r="BZ131" s="47"/>
      <c r="CA131" s="47"/>
      <c r="CB131" s="47"/>
      <c r="CC131" s="47"/>
      <c r="CD131" s="47"/>
      <c r="CE131" s="47"/>
      <c r="CF131" s="47"/>
      <c r="CG131" s="47"/>
      <c r="CH131" s="47"/>
      <c r="CI131" s="47"/>
      <c r="CJ131" s="47"/>
      <c r="CK131" s="55"/>
      <c r="CL131" s="55"/>
      <c r="CM131" s="55"/>
      <c r="CN131" s="55"/>
      <c r="CO131" s="55"/>
      <c r="CP131" s="55"/>
      <c r="CQ131" s="55"/>
      <c r="CR131" s="55"/>
      <c r="CS131" s="47"/>
      <c r="CT131" s="47"/>
      <c r="CU131" s="47"/>
      <c r="CV131" s="47"/>
      <c r="CW131" s="47"/>
      <c r="CX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row>
    <row r="132" spans="1:196" s="185" customFormat="1" ht="15" customHeight="1" x14ac:dyDescent="0.25">
      <c r="A132" s="123"/>
      <c r="B132" s="4"/>
      <c r="C132" s="65"/>
      <c r="D132" s="4"/>
      <c r="E132" s="4"/>
      <c r="F132" s="4"/>
      <c r="G132" s="4"/>
      <c r="H132" s="4"/>
      <c r="I132" s="234"/>
      <c r="J132" s="4"/>
      <c r="K132" s="4"/>
      <c r="L132" s="63"/>
      <c r="M132" s="4"/>
      <c r="N132" s="4"/>
      <c r="O132" s="4"/>
      <c r="P132" s="4"/>
      <c r="Q132" s="4"/>
      <c r="R132" s="4"/>
      <c r="S132" s="4"/>
      <c r="T132" s="4"/>
      <c r="U132" s="4"/>
      <c r="V132" s="47"/>
      <c r="W132" s="306"/>
      <c r="X132" s="47"/>
      <c r="Y132" s="259"/>
      <c r="Z132" s="47"/>
      <c r="AA132" s="47"/>
      <c r="AB132" s="47"/>
      <c r="AC132" s="259"/>
      <c r="AD132" s="47"/>
      <c r="AE132" s="47"/>
      <c r="AF132" s="47"/>
      <c r="AG132" s="47"/>
      <c r="AH132" s="47"/>
      <c r="AI132" s="47"/>
      <c r="AJ132" s="376"/>
      <c r="AK132" s="377"/>
      <c r="AL132" s="47"/>
      <c r="AM132" s="47"/>
      <c r="AN132" s="47"/>
      <c r="AO132" s="4"/>
      <c r="AP132" s="4"/>
      <c r="AQ132" s="63"/>
      <c r="AR132" s="64"/>
      <c r="AS132" s="4"/>
      <c r="AT132" s="4"/>
      <c r="AU132" s="4"/>
      <c r="AV132" s="47"/>
      <c r="AW132" s="47"/>
      <c r="AX132" s="55"/>
      <c r="AY132" s="55"/>
      <c r="AZ132" s="55"/>
      <c r="BA132" s="55"/>
      <c r="BB132" s="282"/>
      <c r="BC132" s="267"/>
      <c r="BD132" s="47"/>
      <c r="BF132" s="47"/>
      <c r="BH132" s="47"/>
      <c r="BI132" s="25"/>
      <c r="BJ132" s="25"/>
      <c r="BK132" s="25"/>
      <c r="BL132" s="25"/>
      <c r="BM132" s="25"/>
      <c r="BN132" s="25"/>
      <c r="BO132" s="25"/>
      <c r="BP132" s="25"/>
      <c r="BQ132" s="25"/>
      <c r="BR132" s="25"/>
      <c r="BS132" s="25"/>
      <c r="BT132" s="25"/>
      <c r="BU132" s="25"/>
      <c r="BV132" s="25"/>
      <c r="BW132" s="25"/>
      <c r="BX132" s="47"/>
      <c r="BY132" s="47"/>
      <c r="BZ132" s="47"/>
      <c r="CA132" s="47"/>
      <c r="CB132" s="47"/>
      <c r="CC132" s="47"/>
      <c r="CD132" s="47"/>
      <c r="CF132" s="47"/>
      <c r="CG132" s="47"/>
      <c r="CH132" s="47"/>
      <c r="CI132" s="47"/>
      <c r="CJ132" s="47"/>
      <c r="CK132" s="55"/>
      <c r="CL132" s="55"/>
      <c r="CM132" s="55"/>
      <c r="CN132" s="55"/>
      <c r="CO132" s="55"/>
      <c r="CP132" s="55"/>
      <c r="CQ132" s="55"/>
      <c r="CR132" s="55"/>
      <c r="CS132" s="47"/>
      <c r="CT132" s="47"/>
      <c r="CU132" s="47"/>
      <c r="CV132" s="47"/>
      <c r="CW132" s="47"/>
      <c r="CX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row>
    <row r="133" spans="1:196" s="185" customFormat="1" ht="15" customHeight="1" x14ac:dyDescent="0.25">
      <c r="A133" s="123"/>
      <c r="B133" s="4"/>
      <c r="C133" s="65"/>
      <c r="D133" s="4"/>
      <c r="E133" s="4"/>
      <c r="F133" s="4"/>
      <c r="G133" s="4"/>
      <c r="H133" s="4"/>
      <c r="I133" s="234"/>
      <c r="J133" s="4"/>
      <c r="K133" s="4"/>
      <c r="L133" s="63"/>
      <c r="M133" s="4"/>
      <c r="N133" s="4"/>
      <c r="O133" s="4"/>
      <c r="P133" s="4"/>
      <c r="Q133" s="4"/>
      <c r="R133" s="4"/>
      <c r="S133" s="4"/>
      <c r="T133" s="4"/>
      <c r="U133" s="4"/>
      <c r="V133" s="47"/>
      <c r="W133" s="306"/>
      <c r="X133" s="47"/>
      <c r="Y133" s="259"/>
      <c r="Z133" s="47"/>
      <c r="AA133" s="47"/>
      <c r="AB133" s="47"/>
      <c r="AC133" s="259"/>
      <c r="AD133" s="47"/>
      <c r="AE133" s="47"/>
      <c r="AF133" s="47"/>
      <c r="AG133" s="47"/>
      <c r="AH133" s="47"/>
      <c r="AI133" s="47"/>
      <c r="AJ133" s="348"/>
      <c r="AK133" s="349"/>
      <c r="AL133" s="47"/>
      <c r="AM133" s="47"/>
      <c r="AN133" s="47"/>
      <c r="AO133" s="4"/>
      <c r="AP133" s="4"/>
      <c r="AQ133" s="63"/>
      <c r="AR133" s="64"/>
      <c r="AS133" s="4"/>
      <c r="AT133" s="4"/>
      <c r="AU133" s="4"/>
      <c r="AV133" s="47"/>
      <c r="AW133" s="47"/>
      <c r="AX133" s="55"/>
      <c r="AY133" s="55"/>
      <c r="AZ133" s="55"/>
      <c r="BA133" s="55"/>
      <c r="BB133" s="282"/>
      <c r="BC133" s="267"/>
      <c r="BD133" s="47"/>
      <c r="BF133" s="47"/>
      <c r="BH133" s="47"/>
      <c r="BI133" s="25"/>
      <c r="BJ133" s="25"/>
      <c r="BK133" s="25"/>
      <c r="BL133" s="25"/>
      <c r="BM133" s="25"/>
      <c r="BN133" s="25"/>
      <c r="BO133" s="25"/>
      <c r="BP133" s="25"/>
      <c r="BQ133" s="25"/>
      <c r="BR133" s="25"/>
      <c r="BS133" s="25"/>
      <c r="BT133" s="25"/>
      <c r="BU133" s="25"/>
      <c r="BV133" s="25"/>
      <c r="BW133" s="25"/>
      <c r="BX133" s="47"/>
      <c r="BY133" s="47"/>
      <c r="BZ133" s="47"/>
      <c r="CA133" s="47"/>
      <c r="CB133" s="47"/>
      <c r="CC133" s="47"/>
      <c r="CD133" s="47"/>
      <c r="CF133" s="47"/>
      <c r="CG133" s="47"/>
      <c r="CH133" s="47"/>
      <c r="CI133" s="47"/>
      <c r="CJ133" s="47"/>
      <c r="CK133" s="55"/>
      <c r="CL133" s="55"/>
      <c r="CM133" s="55"/>
      <c r="CN133" s="55"/>
      <c r="CO133" s="55"/>
      <c r="CP133" s="55"/>
      <c r="CQ133" s="55"/>
      <c r="CR133" s="55"/>
      <c r="CS133" s="47"/>
      <c r="CT133" s="47"/>
      <c r="CU133" s="47"/>
      <c r="CV133" s="47"/>
      <c r="CW133" s="47"/>
      <c r="CX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row>
    <row r="134" spans="1:196" s="185" customFormat="1" ht="15" customHeight="1" x14ac:dyDescent="0.25">
      <c r="A134" s="123"/>
      <c r="B134" s="4"/>
      <c r="C134" s="65"/>
      <c r="D134" s="4"/>
      <c r="E134" s="4"/>
      <c r="F134" s="4"/>
      <c r="G134" s="4"/>
      <c r="H134" s="4"/>
      <c r="I134" s="234"/>
      <c r="J134" s="4"/>
      <c r="K134" s="4"/>
      <c r="L134" s="63"/>
      <c r="M134" s="4"/>
      <c r="N134" s="4"/>
      <c r="O134" s="4"/>
      <c r="P134" s="4"/>
      <c r="Q134" s="4"/>
      <c r="R134" s="4"/>
      <c r="S134" s="4"/>
      <c r="T134" s="4"/>
      <c r="U134" s="4"/>
      <c r="V134" s="47"/>
      <c r="W134" s="306"/>
      <c r="X134" s="47"/>
      <c r="Y134" s="259"/>
      <c r="Z134" s="47"/>
      <c r="AA134" s="47"/>
      <c r="AB134" s="47"/>
      <c r="AC134" s="259"/>
      <c r="AD134" s="47"/>
      <c r="AE134" s="47"/>
      <c r="AF134" s="47"/>
      <c r="AG134" s="47"/>
      <c r="AH134" s="47"/>
      <c r="AI134" s="47"/>
      <c r="AL134" s="47"/>
      <c r="AM134" s="47"/>
      <c r="AN134" s="47"/>
      <c r="AO134" s="4"/>
      <c r="AP134" s="4"/>
      <c r="AQ134" s="63"/>
      <c r="AR134" s="64"/>
      <c r="AS134" s="4"/>
      <c r="AT134" s="4"/>
      <c r="AU134" s="4"/>
      <c r="AV134" s="47"/>
      <c r="AW134" s="47"/>
      <c r="AX134" s="55"/>
      <c r="AY134" s="55"/>
      <c r="AZ134" s="55"/>
      <c r="BA134" s="55"/>
      <c r="BB134" s="282"/>
      <c r="BC134" s="267"/>
      <c r="BH134" s="47"/>
      <c r="BI134" s="25"/>
      <c r="BJ134"/>
      <c r="BK134"/>
      <c r="BL134"/>
      <c r="BM134"/>
      <c r="BN134"/>
      <c r="BO134"/>
      <c r="BP134"/>
      <c r="BQ134" s="25"/>
      <c r="BR134" s="25"/>
      <c r="BS134" s="25"/>
      <c r="BT134" s="25"/>
      <c r="BU134"/>
      <c r="BV134"/>
      <c r="BW134"/>
      <c r="BX134" s="47"/>
      <c r="BY134" s="47"/>
      <c r="BZ134" s="47"/>
      <c r="CA134" s="47"/>
      <c r="CB134" s="47"/>
      <c r="CC134" s="47"/>
      <c r="CD134" s="47"/>
      <c r="CF134" s="47"/>
      <c r="CG134" s="47"/>
      <c r="CH134" s="47"/>
      <c r="CI134" s="47"/>
      <c r="CJ134" s="47"/>
      <c r="CK134" s="55"/>
      <c r="CL134" s="55"/>
      <c r="CM134" s="55"/>
      <c r="CN134" s="55"/>
      <c r="CO134" s="55"/>
      <c r="CP134" s="55"/>
      <c r="CQ134" s="55"/>
      <c r="CR134" s="55"/>
      <c r="CS134" s="47"/>
      <c r="CT134" s="47"/>
      <c r="CU134" s="47"/>
      <c r="CV134" s="47"/>
      <c r="CW134" s="47"/>
      <c r="CX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row>
    <row r="135" spans="1:196" s="185" customFormat="1" ht="15" customHeight="1" x14ac:dyDescent="0.25">
      <c r="A135" s="123"/>
      <c r="B135" s="4"/>
      <c r="C135" s="65"/>
      <c r="D135" s="4"/>
      <c r="E135" s="4"/>
      <c r="F135" s="4"/>
      <c r="G135" s="4"/>
      <c r="H135" s="4"/>
      <c r="I135" s="234"/>
      <c r="J135" s="4"/>
      <c r="K135" s="4"/>
      <c r="L135" s="63"/>
      <c r="M135" s="4"/>
      <c r="N135" s="4"/>
      <c r="O135" s="4"/>
      <c r="P135" s="4"/>
      <c r="Q135" s="4"/>
      <c r="R135" s="4"/>
      <c r="S135" s="4"/>
      <c r="T135" s="4"/>
      <c r="U135" s="4"/>
      <c r="V135" s="47"/>
      <c r="W135" s="306"/>
      <c r="X135" s="47"/>
      <c r="Y135" s="259"/>
      <c r="Z135" s="47"/>
      <c r="AA135" s="47"/>
      <c r="AB135" s="47"/>
      <c r="AC135" s="259"/>
      <c r="AD135" s="47"/>
      <c r="AE135" s="47"/>
      <c r="AF135" s="47"/>
      <c r="AG135" s="47"/>
      <c r="AH135" s="47"/>
      <c r="AI135" s="47"/>
      <c r="AL135" s="47"/>
      <c r="AM135" s="47"/>
      <c r="AN135" s="47"/>
      <c r="AO135" s="4"/>
      <c r="AP135" s="4"/>
      <c r="AQ135" s="63"/>
      <c r="AR135" s="64"/>
      <c r="AS135" s="4"/>
      <c r="AT135" s="4"/>
      <c r="AU135" s="4"/>
      <c r="AV135" s="47"/>
      <c r="AW135" s="47"/>
      <c r="AX135" s="55"/>
      <c r="AY135" s="55"/>
      <c r="AZ135" s="55"/>
      <c r="BA135" s="55"/>
      <c r="BB135" s="282"/>
      <c r="BC135" s="267"/>
      <c r="BH135" s="47"/>
      <c r="BI135"/>
      <c r="BJ135"/>
      <c r="BK135"/>
      <c r="BL135"/>
      <c r="BM135"/>
      <c r="BN135"/>
      <c r="BO135"/>
      <c r="BP135"/>
      <c r="BQ135" s="25"/>
      <c r="BR135" s="25"/>
      <c r="BS135" s="25"/>
      <c r="BT135"/>
      <c r="BU135"/>
      <c r="BV135"/>
      <c r="BW135"/>
      <c r="BX135" s="47"/>
      <c r="BY135" s="47"/>
      <c r="BZ135" s="47"/>
      <c r="CA135" s="47"/>
      <c r="CB135" s="47"/>
      <c r="CC135" s="47"/>
      <c r="CD135" s="47"/>
      <c r="CE135" s="47"/>
      <c r="CF135" s="47"/>
      <c r="CG135" s="47"/>
      <c r="CH135" s="47"/>
      <c r="CI135" s="47"/>
      <c r="CJ135" s="47"/>
      <c r="CK135" s="55"/>
      <c r="CL135" s="55"/>
      <c r="CM135" s="55"/>
      <c r="CN135" s="55"/>
      <c r="CO135" s="55"/>
      <c r="CP135" s="55"/>
      <c r="CQ135" s="55"/>
      <c r="CR135" s="55"/>
      <c r="CS135" s="47"/>
      <c r="CT135" s="47"/>
      <c r="CU135" s="47"/>
      <c r="CV135" s="47"/>
      <c r="CW135" s="47"/>
      <c r="CX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row>
    <row r="136" spans="1:196" s="185" customFormat="1" ht="15" customHeight="1" x14ac:dyDescent="0.25">
      <c r="A136" s="123"/>
      <c r="B136" s="4"/>
      <c r="C136" s="65"/>
      <c r="D136" s="4"/>
      <c r="E136" s="4"/>
      <c r="F136" s="4"/>
      <c r="G136" s="4"/>
      <c r="H136" s="4"/>
      <c r="I136" s="234"/>
      <c r="J136" s="4"/>
      <c r="K136" s="4"/>
      <c r="L136" s="63"/>
      <c r="M136" s="4"/>
      <c r="N136" s="4"/>
      <c r="O136" s="4"/>
      <c r="P136" s="4"/>
      <c r="Q136" s="4"/>
      <c r="R136" s="4"/>
      <c r="S136" s="4"/>
      <c r="T136" s="4"/>
      <c r="U136" s="4"/>
      <c r="V136" s="47"/>
      <c r="W136" s="306"/>
      <c r="X136" s="47"/>
      <c r="Y136" s="259"/>
      <c r="Z136" s="47"/>
      <c r="AA136" s="47"/>
      <c r="AB136" s="47"/>
      <c r="AC136" s="259"/>
      <c r="AD136" s="47"/>
      <c r="AE136" s="47"/>
      <c r="AF136" s="47"/>
      <c r="AG136" s="47"/>
      <c r="AH136" s="47"/>
      <c r="AI136" s="47"/>
      <c r="AJ136" s="198"/>
      <c r="AK136" s="198"/>
      <c r="AL136" s="47"/>
      <c r="AM136" s="47"/>
      <c r="AN136" s="47"/>
      <c r="AO136" s="4"/>
      <c r="AP136" s="4"/>
      <c r="AQ136" s="63"/>
      <c r="AR136" s="64"/>
      <c r="AS136" s="4"/>
      <c r="AT136" s="4"/>
      <c r="AU136" s="4"/>
      <c r="AV136" s="47"/>
      <c r="AW136" s="47"/>
      <c r="AX136" s="55"/>
      <c r="AY136" s="55"/>
      <c r="AZ136" s="55"/>
      <c r="BA136" s="55"/>
      <c r="BB136" s="282"/>
      <c r="BC136" s="267"/>
      <c r="BD136" s="47"/>
      <c r="BF136" s="47"/>
      <c r="BH136" s="47"/>
      <c r="BI136"/>
      <c r="BJ136"/>
      <c r="BK136"/>
      <c r="BL136"/>
      <c r="BM136"/>
      <c r="BN136"/>
      <c r="BO136"/>
      <c r="BP136"/>
      <c r="BQ136" s="25"/>
      <c r="BR136" s="25"/>
      <c r="BS136" s="25"/>
      <c r="BT136"/>
      <c r="BU136"/>
      <c r="BV136"/>
      <c r="BW136"/>
      <c r="BX136" s="47"/>
      <c r="BY136" s="47"/>
      <c r="BZ136" s="47"/>
      <c r="CA136" s="47"/>
      <c r="CB136" s="47"/>
      <c r="CC136" s="47"/>
      <c r="CD136" s="47"/>
      <c r="CE136" s="47"/>
      <c r="CF136" s="47"/>
      <c r="CG136" s="47"/>
      <c r="CH136" s="47"/>
      <c r="CI136" s="47"/>
      <c r="CJ136" s="47"/>
      <c r="CK136" s="55"/>
      <c r="CL136" s="55"/>
      <c r="CM136" s="55"/>
      <c r="CN136" s="55"/>
      <c r="CO136" s="55"/>
      <c r="CP136" s="55"/>
      <c r="CQ136" s="55"/>
      <c r="CR136" s="55"/>
      <c r="CS136" s="47"/>
      <c r="CT136" s="47"/>
      <c r="CU136" s="47"/>
      <c r="CV136" s="47"/>
      <c r="CW136" s="47"/>
      <c r="CX136" s="47"/>
      <c r="CY136" s="4"/>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row>
    <row r="137" spans="1:196" s="185" customFormat="1" ht="15" customHeight="1" x14ac:dyDescent="0.25">
      <c r="A137" s="123"/>
      <c r="B137" s="4"/>
      <c r="C137" s="65"/>
      <c r="D137" s="4"/>
      <c r="E137" s="4"/>
      <c r="F137" s="4"/>
      <c r="G137" s="4"/>
      <c r="H137" s="4"/>
      <c r="I137" s="234"/>
      <c r="J137" s="4"/>
      <c r="K137" s="4"/>
      <c r="L137" s="63"/>
      <c r="M137" s="4"/>
      <c r="N137" s="4"/>
      <c r="O137" s="4"/>
      <c r="P137" s="4"/>
      <c r="Q137" s="4"/>
      <c r="R137" s="4"/>
      <c r="S137" s="4"/>
      <c r="T137" s="4"/>
      <c r="U137" s="4"/>
      <c r="V137" s="47"/>
      <c r="W137" s="306"/>
      <c r="X137" s="47"/>
      <c r="Y137" s="259"/>
      <c r="Z137" s="47"/>
      <c r="AA137" s="47"/>
      <c r="AB137" s="47"/>
      <c r="AC137" s="259"/>
      <c r="AD137" s="47"/>
      <c r="AE137" s="47"/>
      <c r="AF137" s="47"/>
      <c r="AG137" s="47"/>
      <c r="AH137" s="47"/>
      <c r="AI137" s="47"/>
      <c r="AJ137" s="376"/>
      <c r="AK137" s="377"/>
      <c r="AL137" s="47"/>
      <c r="AM137" s="47"/>
      <c r="AN137" s="47"/>
      <c r="AO137" s="4"/>
      <c r="AP137" s="4"/>
      <c r="AQ137" s="63"/>
      <c r="AR137" s="64"/>
      <c r="AS137" s="4"/>
      <c r="AT137" s="4"/>
      <c r="AU137" s="4"/>
      <c r="AV137" s="47"/>
      <c r="AW137" s="47"/>
      <c r="AX137" s="55"/>
      <c r="AY137" s="55"/>
      <c r="AZ137" s="55"/>
      <c r="BA137" s="55"/>
      <c r="BB137" s="282"/>
      <c r="BH137" s="47"/>
      <c r="BI137"/>
      <c r="BJ137" s="47"/>
      <c r="BK137" s="47"/>
      <c r="BL137" s="47"/>
      <c r="BM137" s="47"/>
      <c r="BN137" s="47"/>
      <c r="BO137" s="47"/>
      <c r="BP137" s="47"/>
      <c r="BQ137" s="25"/>
      <c r="BR137" s="25"/>
      <c r="BS137" s="25"/>
      <c r="BT137"/>
      <c r="BU137" s="47"/>
      <c r="BV137" s="47"/>
      <c r="BW137" s="47"/>
      <c r="BX137" s="47"/>
      <c r="BY137" s="47"/>
      <c r="BZ137" s="47"/>
      <c r="CA137" s="47"/>
      <c r="CB137" s="47"/>
      <c r="CC137" s="47"/>
      <c r="CD137" s="47"/>
      <c r="CE137" s="47"/>
      <c r="CF137" s="47"/>
      <c r="CG137" s="47"/>
      <c r="CH137" s="47"/>
      <c r="CI137" s="47"/>
      <c r="CJ137" s="47"/>
      <c r="CK137" s="55"/>
      <c r="CL137" s="55"/>
      <c r="CM137" s="55"/>
      <c r="CN137" s="55"/>
      <c r="CO137" s="55"/>
      <c r="CP137" s="55"/>
      <c r="CQ137" s="55"/>
      <c r="CR137" s="55"/>
      <c r="CS137" s="47"/>
      <c r="CT137" s="47"/>
      <c r="CU137" s="47"/>
      <c r="CV137" s="47"/>
      <c r="CW137" s="47"/>
      <c r="CX137" s="47"/>
      <c r="CY137" s="4"/>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row>
    <row r="138" spans="1:196" s="185" customFormat="1" ht="15" customHeight="1" x14ac:dyDescent="0.25">
      <c r="A138" s="123"/>
      <c r="B138" s="4"/>
      <c r="C138" s="65"/>
      <c r="D138" s="4"/>
      <c r="E138" s="4"/>
      <c r="F138" s="4"/>
      <c r="G138" s="4"/>
      <c r="H138" s="4"/>
      <c r="I138" s="234"/>
      <c r="J138" s="4"/>
      <c r="K138" s="4"/>
      <c r="L138" s="63"/>
      <c r="M138" s="4"/>
      <c r="N138" s="4"/>
      <c r="O138" s="4"/>
      <c r="P138" s="4"/>
      <c r="Q138" s="4"/>
      <c r="R138" s="4"/>
      <c r="S138" s="4"/>
      <c r="T138" s="4"/>
      <c r="U138" s="4"/>
      <c r="V138" s="47"/>
      <c r="W138" s="306"/>
      <c r="X138" s="47"/>
      <c r="Y138" s="259"/>
      <c r="Z138" s="47"/>
      <c r="AA138" s="47"/>
      <c r="AB138" s="47"/>
      <c r="AC138" s="259"/>
      <c r="AD138" s="47"/>
      <c r="AE138" s="47"/>
      <c r="AF138" s="47"/>
      <c r="AG138" s="47"/>
      <c r="AH138" s="47"/>
      <c r="AI138" s="47"/>
      <c r="AJ138" s="376"/>
      <c r="AK138" s="377"/>
      <c r="AL138" s="47"/>
      <c r="AM138" s="47"/>
      <c r="AN138" s="47"/>
      <c r="AO138" s="4"/>
      <c r="AP138" s="4"/>
      <c r="AQ138" s="63"/>
      <c r="AR138" s="64"/>
      <c r="AS138" s="4"/>
      <c r="AT138" s="4"/>
      <c r="AU138" s="4"/>
      <c r="AV138" s="47"/>
      <c r="AW138" s="47"/>
      <c r="AX138" s="55"/>
      <c r="AY138" s="55"/>
      <c r="AZ138" s="55"/>
      <c r="BA138" s="55"/>
      <c r="BB138" s="282"/>
      <c r="BC138" s="267"/>
      <c r="BD138" s="47"/>
      <c r="BF138" s="47"/>
      <c r="BH138" s="47"/>
      <c r="BI138" s="47"/>
      <c r="BJ138" s="47"/>
      <c r="BK138" s="47"/>
      <c r="BL138" s="47"/>
      <c r="BM138" s="47"/>
      <c r="BN138" s="47"/>
      <c r="BO138" s="47"/>
      <c r="BP138" s="47"/>
      <c r="BQ138" s="25"/>
      <c r="BR138" s="25"/>
      <c r="BS138" s="25"/>
      <c r="BT138" s="47"/>
      <c r="BU138" s="47"/>
      <c r="BV138" s="47"/>
      <c r="BW138" s="47"/>
      <c r="BX138" s="47"/>
      <c r="BY138" s="47"/>
      <c r="BZ138" s="47"/>
      <c r="CA138" s="47"/>
      <c r="CB138" s="47"/>
      <c r="CC138" s="47"/>
      <c r="CD138" s="47"/>
      <c r="CE138" s="47"/>
      <c r="CF138" s="47"/>
      <c r="CG138" s="47"/>
      <c r="CH138" s="47"/>
      <c r="CI138" s="47"/>
      <c r="CJ138" s="47"/>
      <c r="CK138" s="55"/>
      <c r="CL138" s="55"/>
      <c r="CM138" s="55"/>
      <c r="CN138" s="55"/>
      <c r="CO138" s="55"/>
      <c r="CP138" s="55"/>
      <c r="CQ138" s="55"/>
      <c r="CR138" s="55"/>
      <c r="CS138" s="47"/>
      <c r="CT138" s="47"/>
      <c r="CU138" s="47"/>
      <c r="CV138" s="47"/>
      <c r="CW138" s="47"/>
      <c r="CX138" s="47"/>
      <c r="CY138" s="4"/>
    </row>
    <row r="139" spans="1:196" s="185" customFormat="1" ht="15" customHeight="1" x14ac:dyDescent="0.25">
      <c r="A139" s="123"/>
      <c r="B139" s="4"/>
      <c r="C139" s="65"/>
      <c r="D139" s="4"/>
      <c r="E139" s="4"/>
      <c r="F139" s="4"/>
      <c r="G139" s="4"/>
      <c r="H139" s="4"/>
      <c r="I139" s="234"/>
      <c r="J139" s="4"/>
      <c r="K139" s="4"/>
      <c r="L139" s="63"/>
      <c r="M139" s="4"/>
      <c r="N139" s="4"/>
      <c r="O139" s="4"/>
      <c r="P139" s="4"/>
      <c r="Q139" s="4"/>
      <c r="R139" s="4"/>
      <c r="S139" s="4"/>
      <c r="T139" s="4"/>
      <c r="U139" s="4"/>
      <c r="V139" s="47"/>
      <c r="W139" s="306"/>
      <c r="X139" s="47"/>
      <c r="Y139" s="259"/>
      <c r="Z139" s="47"/>
      <c r="AA139" s="47"/>
      <c r="AB139" s="47"/>
      <c r="AC139" s="259"/>
      <c r="AD139" s="47"/>
      <c r="AE139" s="47"/>
      <c r="AF139" s="47"/>
      <c r="AG139" s="47"/>
      <c r="AH139" s="47"/>
      <c r="AI139" s="47"/>
      <c r="AJ139" s="376"/>
      <c r="AK139" s="377"/>
      <c r="AL139" s="47"/>
      <c r="AM139" s="47"/>
      <c r="AN139" s="47"/>
      <c r="AO139" s="4"/>
      <c r="AP139" s="4"/>
      <c r="AQ139" s="63"/>
      <c r="AR139" s="64"/>
      <c r="AS139" s="4"/>
      <c r="AT139" s="4"/>
      <c r="AU139" s="4"/>
      <c r="AV139" s="47"/>
      <c r="AW139" s="47"/>
      <c r="AX139" s="55"/>
      <c r="AY139" s="55"/>
      <c r="AZ139" s="55"/>
      <c r="BA139" s="55"/>
      <c r="BB139" s="282"/>
      <c r="BC139" s="267"/>
      <c r="BD139" s="47"/>
      <c r="BF139" s="47"/>
      <c r="BH139" s="47"/>
      <c r="BI139" s="47"/>
      <c r="BJ139" s="47"/>
      <c r="BK139" s="47"/>
      <c r="BL139" s="47"/>
      <c r="BM139" s="47"/>
      <c r="BN139" s="47"/>
      <c r="BO139" s="47"/>
      <c r="BP139" s="47"/>
      <c r="BQ139" s="25"/>
      <c r="BR139" s="25"/>
      <c r="BS139" s="25"/>
      <c r="BT139" s="47"/>
      <c r="BU139" s="47"/>
      <c r="BV139" s="47"/>
      <c r="BW139" s="47"/>
      <c r="BX139" s="47"/>
      <c r="BY139" s="47"/>
      <c r="BZ139" s="47"/>
      <c r="CA139" s="47"/>
      <c r="CB139" s="47"/>
      <c r="CC139" s="47"/>
      <c r="CD139" s="47"/>
      <c r="CE139" s="47"/>
      <c r="CF139" s="47"/>
      <c r="CG139" s="47"/>
      <c r="CH139" s="47"/>
      <c r="CI139" s="47"/>
      <c r="CJ139" s="47"/>
      <c r="CK139" s="55"/>
      <c r="CL139" s="55"/>
      <c r="CM139" s="55"/>
      <c r="CN139" s="55"/>
      <c r="CO139" s="55"/>
      <c r="CP139" s="55"/>
      <c r="CQ139" s="55"/>
      <c r="CR139" s="55"/>
      <c r="CS139" s="47"/>
      <c r="CT139" s="47"/>
      <c r="CU139" s="47"/>
      <c r="CV139" s="47"/>
      <c r="CW139" s="47"/>
      <c r="CX139" s="47"/>
      <c r="CY139" s="4"/>
    </row>
    <row r="140" spans="1:196" s="185" customFormat="1" ht="15" customHeight="1" x14ac:dyDescent="0.25">
      <c r="A140" s="123"/>
      <c r="B140" s="4"/>
      <c r="C140" s="65"/>
      <c r="D140" s="4"/>
      <c r="E140" s="4"/>
      <c r="F140" s="4"/>
      <c r="G140" s="4"/>
      <c r="H140" s="4"/>
      <c r="I140" s="234"/>
      <c r="J140" s="4"/>
      <c r="K140" s="4"/>
      <c r="L140" s="63"/>
      <c r="M140" s="4"/>
      <c r="N140" s="4"/>
      <c r="O140" s="4"/>
      <c r="P140" s="4"/>
      <c r="Q140" s="4"/>
      <c r="R140" s="4"/>
      <c r="S140" s="4"/>
      <c r="T140" s="4"/>
      <c r="U140" s="4"/>
      <c r="V140" s="47"/>
      <c r="W140" s="306"/>
      <c r="X140" s="47"/>
      <c r="Y140" s="259"/>
      <c r="Z140" s="47"/>
      <c r="AA140" s="47"/>
      <c r="AB140" s="47"/>
      <c r="AC140" s="259"/>
      <c r="AD140" s="47"/>
      <c r="AE140" s="47"/>
      <c r="AF140" s="47"/>
      <c r="AG140" s="47"/>
      <c r="AH140" s="47"/>
      <c r="AI140" s="47"/>
      <c r="AJ140" s="376"/>
      <c r="AK140" s="377"/>
      <c r="AL140" s="47"/>
      <c r="AM140" s="47"/>
      <c r="AN140" s="47"/>
      <c r="AO140" s="4"/>
      <c r="AP140" s="4"/>
      <c r="AQ140" s="63"/>
      <c r="AR140" s="64"/>
      <c r="AS140" s="4"/>
      <c r="AT140" s="4"/>
      <c r="AU140" s="4"/>
      <c r="AV140" s="47"/>
      <c r="AW140" s="47"/>
      <c r="AX140" s="55"/>
      <c r="AY140" s="55"/>
      <c r="AZ140" s="55"/>
      <c r="BA140" s="55"/>
      <c r="BB140" s="282"/>
      <c r="BC140" s="268"/>
      <c r="BD140" s="4"/>
      <c r="BE140" s="4"/>
      <c r="BF140" s="4"/>
      <c r="BH140" s="47"/>
      <c r="BI140" s="47"/>
      <c r="BJ140" s="47"/>
      <c r="BK140" s="47"/>
      <c r="BL140" s="47"/>
      <c r="BM140" s="47"/>
      <c r="BN140" s="47"/>
      <c r="BO140" s="47"/>
      <c r="BP140" s="47"/>
      <c r="BQ140"/>
      <c r="BR140" s="25"/>
      <c r="BS140" s="25"/>
      <c r="BT140" s="47"/>
      <c r="BU140" s="47"/>
      <c r="BV140" s="47"/>
      <c r="BW140" s="47"/>
      <c r="BX140" s="47"/>
      <c r="BY140" s="47"/>
      <c r="BZ140" s="47"/>
      <c r="CA140" s="47"/>
      <c r="CB140" s="47"/>
      <c r="CC140" s="47"/>
      <c r="CD140" s="47"/>
      <c r="CE140" s="47"/>
      <c r="CF140" s="47"/>
      <c r="CG140" s="47"/>
      <c r="CH140" s="47"/>
      <c r="CI140" s="47"/>
      <c r="CJ140" s="47"/>
      <c r="CK140" s="55"/>
      <c r="CL140" s="55"/>
      <c r="CM140" s="55"/>
      <c r="CN140" s="55"/>
      <c r="CO140" s="55"/>
      <c r="CP140" s="55"/>
      <c r="CQ140" s="55"/>
      <c r="CR140" s="55"/>
      <c r="CS140" s="47"/>
      <c r="CT140" s="47"/>
      <c r="CU140" s="47"/>
      <c r="CV140" s="47"/>
      <c r="CW140" s="47"/>
      <c r="CX140" s="47"/>
      <c r="CY140" s="4"/>
    </row>
    <row r="141" spans="1:196" s="185" customFormat="1" ht="15" customHeight="1" x14ac:dyDescent="0.25">
      <c r="A141" s="123"/>
      <c r="B141" s="4"/>
      <c r="C141" s="65"/>
      <c r="D141" s="4"/>
      <c r="E141" s="4"/>
      <c r="F141" s="4"/>
      <c r="G141" s="4"/>
      <c r="H141" s="4"/>
      <c r="I141" s="234"/>
      <c r="J141" s="4"/>
      <c r="K141" s="4"/>
      <c r="L141" s="63"/>
      <c r="M141" s="4"/>
      <c r="N141" s="4"/>
      <c r="O141" s="4"/>
      <c r="P141" s="4"/>
      <c r="Q141" s="4"/>
      <c r="R141" s="4"/>
      <c r="S141" s="4"/>
      <c r="T141" s="4"/>
      <c r="U141" s="4"/>
      <c r="V141" s="47"/>
      <c r="W141" s="306"/>
      <c r="X141" s="47"/>
      <c r="Y141" s="259"/>
      <c r="Z141" s="47"/>
      <c r="AA141" s="47"/>
      <c r="AB141" s="47"/>
      <c r="AC141" s="259"/>
      <c r="AD141" s="47"/>
      <c r="AE141" s="47"/>
      <c r="AF141" s="47"/>
      <c r="AG141" s="47"/>
      <c r="AH141" s="47"/>
      <c r="AI141" s="47"/>
      <c r="AJ141" s="376"/>
      <c r="AK141" s="377"/>
      <c r="AL141" s="47"/>
      <c r="AM141" s="47"/>
      <c r="AN141" s="47"/>
      <c r="AO141" s="4"/>
      <c r="AP141" s="4"/>
      <c r="AQ141" s="63"/>
      <c r="AR141" s="64"/>
      <c r="AS141" s="4"/>
      <c r="AT141" s="4"/>
      <c r="AU141" s="4"/>
      <c r="AV141" s="47"/>
      <c r="AW141" s="47"/>
      <c r="AX141" s="55"/>
      <c r="AY141" s="55"/>
      <c r="AZ141" s="55"/>
      <c r="BA141" s="55"/>
      <c r="BB141" s="282"/>
      <c r="BC141" s="268"/>
      <c r="BD141" s="4"/>
      <c r="BE141" s="4"/>
      <c r="BF141" s="4"/>
      <c r="BH141" s="47"/>
      <c r="BI141" s="47"/>
      <c r="BJ141" s="47"/>
      <c r="BK141" s="47"/>
      <c r="BL141" s="47"/>
      <c r="BM141" s="47"/>
      <c r="BN141" s="47"/>
      <c r="BO141" s="47"/>
      <c r="BP141" s="47"/>
      <c r="BQ141"/>
      <c r="BR141" s="25"/>
      <c r="BS141" s="25"/>
      <c r="BT141" s="47"/>
      <c r="BU141" s="47"/>
      <c r="BV141" s="47"/>
      <c r="BW141" s="47"/>
      <c r="BX141" s="47"/>
      <c r="BY141" s="47"/>
      <c r="BZ141" s="47"/>
      <c r="CA141" s="47"/>
      <c r="CB141" s="47"/>
      <c r="CC141" s="47"/>
      <c r="CD141" s="47"/>
      <c r="CE141" s="47"/>
      <c r="CF141" s="47"/>
      <c r="CG141" s="47"/>
      <c r="CH141" s="47"/>
      <c r="CI141" s="47"/>
      <c r="CJ141" s="47"/>
      <c r="CK141" s="55"/>
      <c r="CL141" s="55"/>
      <c r="CM141" s="55"/>
      <c r="CO141" s="55"/>
      <c r="CP141" s="55"/>
      <c r="CQ141" s="55"/>
      <c r="CR141" s="55"/>
      <c r="CS141" s="47"/>
      <c r="CT141" s="47"/>
      <c r="CU141" s="47"/>
      <c r="CV141" s="47"/>
      <c r="CW141" s="47"/>
      <c r="CX141" s="47"/>
      <c r="CY141" s="4"/>
    </row>
    <row r="142" spans="1:196" s="185" customFormat="1" ht="15" customHeight="1" x14ac:dyDescent="0.25">
      <c r="A142" s="123"/>
      <c r="B142" s="4"/>
      <c r="C142" s="65"/>
      <c r="D142" s="4"/>
      <c r="E142" s="4"/>
      <c r="F142" s="4"/>
      <c r="G142" s="4"/>
      <c r="H142" s="4"/>
      <c r="I142" s="234"/>
      <c r="J142" s="4"/>
      <c r="K142" s="4"/>
      <c r="L142" s="63"/>
      <c r="M142" s="4"/>
      <c r="N142" s="4"/>
      <c r="O142" s="4"/>
      <c r="P142" s="4"/>
      <c r="Q142" s="4"/>
      <c r="R142" s="4"/>
      <c r="S142" s="4"/>
      <c r="T142" s="4"/>
      <c r="U142" s="4"/>
      <c r="V142" s="47"/>
      <c r="W142" s="306"/>
      <c r="X142" s="47"/>
      <c r="Y142" s="259"/>
      <c r="Z142" s="47"/>
      <c r="AA142" s="47"/>
      <c r="AB142" s="47"/>
      <c r="AC142" s="259"/>
      <c r="AD142" s="47"/>
      <c r="AE142" s="47"/>
      <c r="AF142" s="47"/>
      <c r="AG142" s="47"/>
      <c r="AH142" s="47"/>
      <c r="AI142" s="47"/>
      <c r="AJ142" s="376"/>
      <c r="AK142" s="377"/>
      <c r="AL142" s="47"/>
      <c r="AM142" s="47"/>
      <c r="AN142" s="47"/>
      <c r="AO142" s="4"/>
      <c r="AP142" s="4"/>
      <c r="AQ142" s="63"/>
      <c r="AR142" s="64"/>
      <c r="AS142" s="4"/>
      <c r="AT142" s="4"/>
      <c r="AU142" s="4"/>
      <c r="BB142" s="282"/>
      <c r="BC142" s="268"/>
      <c r="BD142" s="4"/>
      <c r="BE142" s="4"/>
      <c r="BF142" s="4"/>
      <c r="BH142" s="47"/>
      <c r="BI142" s="47"/>
      <c r="BJ142" s="47"/>
      <c r="BK142" s="47"/>
      <c r="BL142" s="47"/>
      <c r="BM142" s="47"/>
      <c r="BN142" s="47"/>
      <c r="BO142" s="47"/>
      <c r="BP142" s="47"/>
      <c r="BQ142"/>
      <c r="BR142" s="25"/>
      <c r="BS142" s="25"/>
      <c r="BT142" s="47"/>
      <c r="BU142" s="47"/>
      <c r="BV142" s="47"/>
      <c r="BW142" s="47"/>
      <c r="BX142" s="47"/>
      <c r="BY142" s="47"/>
      <c r="BZ142" s="47"/>
      <c r="CA142" s="47"/>
      <c r="CB142" s="47"/>
      <c r="CC142" s="47"/>
      <c r="CD142" s="47"/>
      <c r="CE142" s="47"/>
      <c r="CF142" s="47"/>
      <c r="CG142" s="47"/>
      <c r="CH142" s="47"/>
      <c r="CI142" s="47"/>
      <c r="CJ142" s="47"/>
      <c r="CK142" s="55"/>
      <c r="CL142" s="55"/>
      <c r="CM142" s="55"/>
      <c r="CO142" s="55"/>
      <c r="CP142" s="55"/>
      <c r="CQ142" s="55"/>
      <c r="CR142" s="55"/>
      <c r="CS142" s="47"/>
      <c r="CT142" s="47"/>
      <c r="CU142" s="47"/>
      <c r="CV142" s="47"/>
      <c r="CW142" s="47"/>
      <c r="CX142" s="47"/>
      <c r="CY142" s="4"/>
    </row>
    <row r="143" spans="1:196" s="185" customFormat="1" ht="15" customHeight="1" x14ac:dyDescent="0.25">
      <c r="A143" s="123"/>
      <c r="B143" s="4"/>
      <c r="C143" s="65"/>
      <c r="D143" s="4"/>
      <c r="E143" s="4"/>
      <c r="F143" s="4"/>
      <c r="G143" s="4"/>
      <c r="H143" s="4"/>
      <c r="I143" s="234"/>
      <c r="J143" s="4"/>
      <c r="K143" s="4"/>
      <c r="L143" s="63"/>
      <c r="M143" s="4"/>
      <c r="N143" s="4"/>
      <c r="O143" s="4"/>
      <c r="P143" s="4"/>
      <c r="Q143" s="4"/>
      <c r="R143" s="4"/>
      <c r="S143" s="4"/>
      <c r="T143" s="4"/>
      <c r="U143" s="4"/>
      <c r="V143" s="47"/>
      <c r="W143" s="306"/>
      <c r="X143" s="47"/>
      <c r="Y143" s="259"/>
      <c r="Z143" s="47"/>
      <c r="AA143" s="47"/>
      <c r="AB143" s="47"/>
      <c r="AC143" s="259"/>
      <c r="AD143" s="47"/>
      <c r="AE143" s="47"/>
      <c r="AF143" s="47"/>
      <c r="AG143" s="47"/>
      <c r="AH143" s="47"/>
      <c r="AI143" s="47"/>
      <c r="AJ143" s="348"/>
      <c r="AK143" s="349"/>
      <c r="AL143" s="47"/>
      <c r="AM143" s="47"/>
      <c r="AN143" s="47"/>
      <c r="AO143" s="4"/>
      <c r="AP143" s="4"/>
      <c r="AQ143" s="63"/>
      <c r="AR143" s="64"/>
      <c r="AS143" s="4"/>
      <c r="AT143" s="4"/>
      <c r="AU143" s="4"/>
      <c r="BB143" s="271"/>
      <c r="BC143" s="268"/>
      <c r="BD143" s="4"/>
      <c r="BE143" s="4"/>
      <c r="BF143" s="4"/>
      <c r="BH143" s="47"/>
      <c r="BI143" s="47"/>
      <c r="BJ143" s="47"/>
      <c r="BK143" s="47"/>
      <c r="BL143" s="47"/>
      <c r="BM143" s="47"/>
      <c r="BN143" s="47"/>
      <c r="BO143" s="47"/>
      <c r="BP143" s="47"/>
      <c r="BQ143" s="47"/>
      <c r="BR143" s="25"/>
      <c r="BS143" s="25"/>
      <c r="BT143" s="47"/>
      <c r="BU143" s="47"/>
      <c r="BV143" s="47"/>
      <c r="BW143" s="47"/>
      <c r="BX143" s="47"/>
      <c r="BY143" s="47"/>
      <c r="BZ143" s="47"/>
      <c r="CA143" s="47"/>
      <c r="CB143" s="47"/>
      <c r="CC143" s="47"/>
      <c r="CD143" s="47"/>
      <c r="CE143" s="47"/>
      <c r="CF143" s="47"/>
      <c r="CG143" s="47"/>
      <c r="CH143" s="47"/>
      <c r="CI143" s="47"/>
      <c r="CJ143" s="47"/>
      <c r="CK143" s="55"/>
      <c r="CL143" s="55"/>
      <c r="CM143" s="55"/>
      <c r="CO143" s="55"/>
      <c r="CQ143" s="55"/>
      <c r="CR143" s="55"/>
      <c r="CS143" s="47"/>
      <c r="CT143" s="47"/>
      <c r="CU143" s="47"/>
      <c r="CV143" s="47"/>
      <c r="CW143" s="47"/>
      <c r="CX143" s="47"/>
      <c r="CY143" s="4"/>
    </row>
    <row r="144" spans="1:196" s="185" customFormat="1" ht="15" customHeight="1" x14ac:dyDescent="0.25">
      <c r="A144" s="123"/>
      <c r="B144" s="4"/>
      <c r="C144" s="65"/>
      <c r="D144" s="4"/>
      <c r="E144" s="4"/>
      <c r="F144" s="4"/>
      <c r="G144" s="4"/>
      <c r="H144" s="4"/>
      <c r="I144" s="234"/>
      <c r="J144" s="4"/>
      <c r="K144" s="4"/>
      <c r="L144" s="63"/>
      <c r="M144" s="4"/>
      <c r="N144" s="4"/>
      <c r="O144" s="4"/>
      <c r="P144" s="4"/>
      <c r="Q144" s="4"/>
      <c r="R144" s="4"/>
      <c r="S144" s="4"/>
      <c r="T144" s="4"/>
      <c r="U144" s="4"/>
      <c r="V144" s="47"/>
      <c r="W144" s="306"/>
      <c r="X144" s="47"/>
      <c r="Y144" s="259"/>
      <c r="Z144" s="47"/>
      <c r="AA144" s="47"/>
      <c r="AB144" s="47"/>
      <c r="AC144" s="259"/>
      <c r="AD144" s="47"/>
      <c r="AE144" s="47"/>
      <c r="AF144" s="47"/>
      <c r="AG144" s="47"/>
      <c r="AH144" s="47"/>
      <c r="AI144" s="47"/>
      <c r="AL144" s="47"/>
      <c r="AM144" s="47"/>
      <c r="AN144" s="47"/>
      <c r="AO144" s="47"/>
      <c r="AP144" s="47"/>
      <c r="AQ144" s="47"/>
      <c r="BB144" s="271"/>
      <c r="BC144" s="268"/>
      <c r="BD144" s="4"/>
      <c r="BE144" s="4"/>
      <c r="BF144" s="4"/>
      <c r="BH144" s="47"/>
      <c r="BI144" s="47"/>
      <c r="BJ144" s="47"/>
      <c r="BK144" s="47"/>
      <c r="BL144" s="47"/>
      <c r="BM144" s="47"/>
      <c r="BN144" s="47"/>
      <c r="BO144" s="47"/>
      <c r="BP144" s="47"/>
      <c r="BQ144" s="47"/>
      <c r="BR144"/>
      <c r="BS144" s="25"/>
      <c r="BT144" s="47"/>
      <c r="BU144" s="47"/>
      <c r="BV144" s="47"/>
      <c r="BW144" s="47"/>
      <c r="BX144" s="47"/>
      <c r="BY144" s="47"/>
      <c r="BZ144" s="47"/>
      <c r="CA144" s="47"/>
      <c r="CB144" s="47"/>
      <c r="CC144" s="47"/>
      <c r="CD144" s="47"/>
      <c r="CE144" s="47"/>
      <c r="CF144" s="47"/>
      <c r="CG144" s="47"/>
      <c r="CH144" s="47"/>
      <c r="CI144" s="47"/>
      <c r="CJ144" s="47"/>
      <c r="CK144" s="55"/>
      <c r="CL144" s="55"/>
      <c r="CM144" s="55"/>
      <c r="CO144" s="55"/>
      <c r="CQ144" s="55"/>
      <c r="CR144" s="55"/>
      <c r="CS144" s="47"/>
      <c r="CT144" s="47"/>
      <c r="CU144" s="47"/>
      <c r="CV144" s="47"/>
      <c r="CW144" s="47"/>
      <c r="CX144" s="47"/>
      <c r="CY144" s="4"/>
    </row>
    <row r="145" spans="1:103" s="185" customFormat="1" ht="15" customHeight="1" x14ac:dyDescent="0.25">
      <c r="A145" s="123"/>
      <c r="B145" s="4"/>
      <c r="C145" s="65"/>
      <c r="D145" s="4"/>
      <c r="E145" s="4"/>
      <c r="F145" s="4"/>
      <c r="G145" s="4"/>
      <c r="H145" s="4"/>
      <c r="I145" s="234"/>
      <c r="J145" s="4"/>
      <c r="K145" s="4"/>
      <c r="L145" s="63"/>
      <c r="M145" s="4"/>
      <c r="N145" s="4"/>
      <c r="O145" s="4"/>
      <c r="P145" s="4"/>
      <c r="Q145" s="4"/>
      <c r="R145" s="4"/>
      <c r="S145" s="4"/>
      <c r="T145" s="4"/>
      <c r="U145" s="4"/>
      <c r="V145" s="47"/>
      <c r="W145" s="306"/>
      <c r="X145" s="47"/>
      <c r="Y145" s="259"/>
      <c r="Z145" s="47"/>
      <c r="AA145" s="47"/>
      <c r="AB145" s="47"/>
      <c r="AC145" s="259"/>
      <c r="AD145" s="47"/>
      <c r="AE145" s="47"/>
      <c r="AF145" s="47"/>
      <c r="AG145" s="47"/>
      <c r="AH145" s="47"/>
      <c r="AI145" s="47"/>
      <c r="AJ145" s="232"/>
      <c r="AK145"/>
      <c r="AL145" s="47"/>
      <c r="AM145" s="47"/>
      <c r="AN145" s="47"/>
      <c r="AO145" s="47"/>
      <c r="AP145" s="47"/>
      <c r="AQ145" s="47"/>
      <c r="BB145" s="271"/>
      <c r="BC145" s="268"/>
      <c r="BD145" s="4"/>
      <c r="BE145" s="4"/>
      <c r="BF145" s="4"/>
      <c r="BH145" s="47"/>
      <c r="BI145" s="47"/>
      <c r="BJ145" s="47"/>
      <c r="BK145" s="47"/>
      <c r="BL145" s="47"/>
      <c r="BM145" s="47"/>
      <c r="BN145" s="47"/>
      <c r="BO145" s="47"/>
      <c r="BP145" s="47"/>
      <c r="BQ145" s="47"/>
      <c r="BR145"/>
      <c r="BS145"/>
      <c r="BT145" s="47"/>
      <c r="BU145" s="47"/>
      <c r="BV145" s="47"/>
      <c r="BW145" s="47"/>
      <c r="BX145" s="47"/>
      <c r="BY145" s="47"/>
      <c r="BZ145" s="47"/>
      <c r="CA145" s="47"/>
      <c r="CB145" s="47"/>
      <c r="CC145" s="47"/>
      <c r="CD145" s="47"/>
      <c r="CE145" s="47"/>
      <c r="CF145" s="47"/>
      <c r="CG145" s="47"/>
      <c r="CH145" s="47"/>
      <c r="CI145" s="47"/>
      <c r="CJ145" s="47"/>
      <c r="CK145" s="55"/>
      <c r="CL145" s="55"/>
      <c r="CM145" s="55"/>
      <c r="CO145" s="55"/>
      <c r="CQ145" s="55"/>
      <c r="CR145" s="55"/>
      <c r="CS145" s="47"/>
      <c r="CT145" s="47"/>
      <c r="CU145" s="47"/>
      <c r="CV145" s="47"/>
      <c r="CW145" s="47"/>
      <c r="CX145" s="47"/>
      <c r="CY145" s="4"/>
    </row>
    <row r="146" spans="1:103" s="185" customFormat="1" ht="15" customHeight="1" x14ac:dyDescent="0.25">
      <c r="A146" s="123"/>
      <c r="B146" s="4"/>
      <c r="C146" s="65"/>
      <c r="D146" s="4"/>
      <c r="E146" s="4"/>
      <c r="F146" s="4"/>
      <c r="G146" s="4"/>
      <c r="H146" s="4"/>
      <c r="I146" s="234"/>
      <c r="J146" s="4"/>
      <c r="K146" s="4"/>
      <c r="L146" s="63"/>
      <c r="M146" s="4"/>
      <c r="N146" s="4"/>
      <c r="O146" s="4"/>
      <c r="P146" s="4"/>
      <c r="Q146" s="4"/>
      <c r="R146" s="4"/>
      <c r="S146" s="4"/>
      <c r="T146" s="4"/>
      <c r="U146" s="4"/>
      <c r="V146" s="47"/>
      <c r="W146" s="306"/>
      <c r="X146" s="47"/>
      <c r="Y146" s="259"/>
      <c r="Z146" s="47"/>
      <c r="AA146" s="47"/>
      <c r="AB146" s="47"/>
      <c r="AC146" s="259"/>
      <c r="AD146" s="47"/>
      <c r="AE146" s="47"/>
      <c r="AF146" s="47"/>
      <c r="AG146" s="47"/>
      <c r="AH146" s="47"/>
      <c r="AI146" s="47"/>
      <c r="AJ146" s="198"/>
      <c r="AK146" s="198"/>
      <c r="AL146" s="47"/>
      <c r="AM146" s="47"/>
      <c r="AN146" s="47"/>
      <c r="AO146" s="47"/>
      <c r="AP146" s="47"/>
      <c r="AQ146" s="47"/>
      <c r="BB146" s="271"/>
      <c r="BC146" s="267"/>
      <c r="BD146" s="47"/>
      <c r="BF146" s="47"/>
      <c r="BH146" s="47"/>
      <c r="BI146" s="47"/>
      <c r="BJ146" s="47"/>
      <c r="BK146" s="47"/>
      <c r="BL146" s="47"/>
      <c r="BM146" s="47"/>
      <c r="BN146" s="47"/>
      <c r="BO146" s="47"/>
      <c r="BP146" s="47"/>
      <c r="BQ146" s="47"/>
      <c r="BR146"/>
      <c r="BS146"/>
      <c r="BT146" s="47"/>
      <c r="BU146" s="47"/>
      <c r="BV146" s="47"/>
      <c r="BW146" s="47"/>
      <c r="BX146" s="47"/>
      <c r="BY146" s="47"/>
      <c r="BZ146" s="47"/>
      <c r="CA146" s="47"/>
      <c r="CB146" s="47"/>
      <c r="CE146" s="47"/>
      <c r="CF146" s="47"/>
      <c r="CG146" s="47"/>
      <c r="CH146" s="47"/>
      <c r="CI146" s="47"/>
      <c r="CJ146" s="47"/>
      <c r="CK146" s="55"/>
      <c r="CL146" s="55"/>
      <c r="CM146" s="55"/>
      <c r="CN146" s="55"/>
      <c r="CP146" s="55"/>
      <c r="CQ146" s="55"/>
      <c r="CR146" s="55"/>
      <c r="CS146" s="47"/>
      <c r="CT146" s="47"/>
      <c r="CU146" s="47"/>
      <c r="CV146" s="47"/>
      <c r="CW146" s="47"/>
      <c r="CX146" s="47"/>
      <c r="CY146" s="4"/>
    </row>
    <row r="147" spans="1:103" s="185" customFormat="1" ht="15" customHeight="1" x14ac:dyDescent="0.25">
      <c r="A147" s="123"/>
      <c r="B147" s="4"/>
      <c r="C147" s="65"/>
      <c r="D147" s="4"/>
      <c r="E147" s="4"/>
      <c r="F147" s="4"/>
      <c r="G147" s="4"/>
      <c r="H147" s="4"/>
      <c r="I147" s="234"/>
      <c r="J147" s="4"/>
      <c r="K147" s="4"/>
      <c r="L147" s="63"/>
      <c r="M147" s="4"/>
      <c r="N147" s="4"/>
      <c r="O147" s="4"/>
      <c r="P147" s="4"/>
      <c r="Q147" s="4"/>
      <c r="R147" s="4"/>
      <c r="S147" s="4"/>
      <c r="T147" s="4"/>
      <c r="U147" s="4"/>
      <c r="V147" s="47"/>
      <c r="W147" s="306"/>
      <c r="X147" s="47"/>
      <c r="Y147" s="259"/>
      <c r="Z147" s="47"/>
      <c r="AA147" s="47"/>
      <c r="AB147" s="47"/>
      <c r="AC147" s="259"/>
      <c r="AD147" s="47"/>
      <c r="AE147" s="47"/>
      <c r="AF147" s="47"/>
      <c r="AG147" s="47"/>
      <c r="AH147" s="47"/>
      <c r="AI147" s="47"/>
      <c r="AJ147" s="376"/>
      <c r="AK147" s="376"/>
      <c r="AL147" s="47"/>
      <c r="AM147" s="47"/>
      <c r="AN147" s="47"/>
      <c r="AO147" s="47"/>
      <c r="AP147" s="47"/>
      <c r="AQ147" s="47"/>
      <c r="BB147" s="271"/>
      <c r="BC147" s="267"/>
      <c r="BD147" s="47"/>
      <c r="BF147" s="47"/>
      <c r="BI147" s="47"/>
      <c r="BJ147" s="47"/>
      <c r="BK147" s="47"/>
      <c r="BL147" s="47"/>
      <c r="BM147" s="47"/>
      <c r="BN147" s="47"/>
      <c r="BO147" s="47"/>
      <c r="BP147" s="47"/>
      <c r="BQ147" s="47"/>
      <c r="BR147" s="47"/>
      <c r="BS147"/>
      <c r="BT147" s="47"/>
      <c r="BU147" s="47"/>
      <c r="BV147" s="47"/>
      <c r="BW147" s="47"/>
      <c r="BX147" s="47"/>
      <c r="BY147" s="47"/>
      <c r="BZ147" s="47"/>
      <c r="CA147" s="47"/>
      <c r="CB147" s="47"/>
      <c r="CE147" s="47"/>
      <c r="CF147" s="47"/>
      <c r="CG147" s="47"/>
      <c r="CH147" s="47"/>
      <c r="CI147" s="47"/>
      <c r="CJ147" s="47"/>
      <c r="CK147" s="55"/>
      <c r="CL147" s="55"/>
      <c r="CM147" s="55"/>
      <c r="CN147" s="55"/>
      <c r="CP147" s="55"/>
      <c r="CQ147" s="55"/>
      <c r="CR147" s="55"/>
      <c r="CS147" s="47"/>
      <c r="CT147" s="47"/>
      <c r="CU147" s="47"/>
      <c r="CV147" s="47"/>
      <c r="CW147" s="47"/>
      <c r="CX147" s="47"/>
      <c r="CY147" s="4"/>
    </row>
    <row r="148" spans="1:103" ht="15" customHeight="1" x14ac:dyDescent="0.25">
      <c r="V148" s="47"/>
      <c r="W148" s="306"/>
      <c r="X148" s="47"/>
      <c r="Y148" s="259"/>
      <c r="Z148" s="47"/>
      <c r="AA148" s="47"/>
      <c r="AB148" s="47"/>
      <c r="AC148" s="259"/>
      <c r="AD148" s="47"/>
      <c r="AE148" s="47"/>
      <c r="AF148" s="47"/>
      <c r="AG148" s="47"/>
      <c r="AH148" s="47"/>
      <c r="AI148" s="47"/>
      <c r="AJ148" s="376"/>
      <c r="AK148" s="376"/>
      <c r="AL148" s="47"/>
      <c r="AM148" s="47"/>
      <c r="AN148" s="47"/>
      <c r="AO148" s="47"/>
      <c r="AP148" s="47"/>
      <c r="AQ148" s="47"/>
      <c r="AR148" s="185"/>
      <c r="AS148" s="185"/>
      <c r="AT148" s="185"/>
      <c r="AU148" s="185"/>
      <c r="AV148" s="185"/>
      <c r="AW148" s="185"/>
      <c r="AX148" s="185"/>
      <c r="AY148" s="185"/>
      <c r="AZ148" s="185"/>
      <c r="BA148" s="185"/>
      <c r="BB148" s="271"/>
      <c r="BC148" s="267"/>
      <c r="BD148" s="47"/>
      <c r="BE148" s="185"/>
      <c r="BF148" s="47"/>
      <c r="BG148" s="185"/>
      <c r="BH148" s="185"/>
      <c r="BI148" s="47"/>
      <c r="BJ148" s="47"/>
      <c r="BK148" s="47"/>
      <c r="BL148" s="47"/>
      <c r="BM148" s="47"/>
      <c r="BN148" s="47"/>
      <c r="BO148" s="47"/>
      <c r="BP148" s="47"/>
      <c r="BQ148" s="47"/>
      <c r="BR148" s="47"/>
      <c r="BS148" s="47"/>
      <c r="BT148" s="47"/>
      <c r="BU148" s="47"/>
      <c r="BV148" s="47"/>
      <c r="BW148" s="47"/>
      <c r="BX148" s="47"/>
      <c r="BY148" s="47"/>
      <c r="BZ148" s="47"/>
      <c r="CA148" s="47"/>
      <c r="CB148" s="47"/>
      <c r="CC148" s="185"/>
      <c r="CD148" s="185"/>
      <c r="CE148" s="47"/>
      <c r="CF148" s="47"/>
      <c r="CG148" s="47"/>
      <c r="CH148" s="47"/>
      <c r="CI148" s="47"/>
      <c r="CJ148" s="47"/>
      <c r="CK148" s="55"/>
      <c r="CL148" s="55"/>
      <c r="CM148" s="55"/>
      <c r="CN148" s="55"/>
      <c r="CO148" s="185"/>
      <c r="CP148" s="55"/>
      <c r="CQ148" s="55"/>
      <c r="CR148" s="55"/>
      <c r="CS148" s="47"/>
      <c r="CT148" s="47"/>
      <c r="CU148" s="47"/>
      <c r="CV148" s="47"/>
      <c r="CW148" s="47"/>
      <c r="CX148" s="47"/>
    </row>
    <row r="149" spans="1:103" ht="15" customHeight="1" x14ac:dyDescent="0.25">
      <c r="V149" s="47"/>
      <c r="W149" s="306"/>
      <c r="X149" s="47"/>
      <c r="Y149" s="259"/>
      <c r="Z149" s="47"/>
      <c r="AA149" s="47"/>
      <c r="AB149" s="47"/>
      <c r="AC149" s="259"/>
      <c r="AD149" s="47"/>
      <c r="AE149" s="47"/>
      <c r="AF149" s="47"/>
      <c r="AG149" s="47"/>
      <c r="AH149" s="47"/>
      <c r="AI149" s="47"/>
      <c r="AJ149" s="376"/>
      <c r="AK149" s="376"/>
      <c r="AL149" s="47"/>
      <c r="AM149" s="47"/>
      <c r="AN149" s="47"/>
      <c r="AO149" s="47"/>
      <c r="AP149" s="47"/>
      <c r="AQ149" s="47"/>
      <c r="AR149" s="185"/>
      <c r="AS149" s="185"/>
      <c r="AT149" s="185"/>
      <c r="AU149" s="185"/>
      <c r="AV149" s="185"/>
      <c r="AW149" s="185"/>
      <c r="AX149" s="185"/>
      <c r="AY149" s="185"/>
      <c r="AZ149" s="185"/>
      <c r="BA149" s="185"/>
      <c r="BB149" s="271"/>
      <c r="BC149" s="267"/>
      <c r="BD149" s="47"/>
      <c r="BF149" s="47"/>
      <c r="BG149" s="185"/>
      <c r="BH149" s="185"/>
      <c r="BI149" s="47"/>
      <c r="BJ149" s="47"/>
      <c r="BK149" s="47"/>
      <c r="BL149" s="47"/>
      <c r="BM149" s="47"/>
      <c r="BN149" s="47"/>
      <c r="BO149" s="47"/>
      <c r="BP149" s="47"/>
      <c r="BQ149" s="47"/>
      <c r="BR149" s="47"/>
      <c r="BS149" s="47"/>
      <c r="BT149" s="47"/>
      <c r="BU149" s="47"/>
      <c r="BV149" s="47"/>
      <c r="BW149" s="47"/>
      <c r="BX149" s="47"/>
      <c r="BY149" s="47"/>
      <c r="BZ149" s="47"/>
      <c r="CA149" s="47"/>
      <c r="CB149" s="47"/>
      <c r="CC149" s="185"/>
      <c r="CD149" s="185"/>
      <c r="CE149" s="47"/>
      <c r="CF149" s="47"/>
      <c r="CG149" s="47"/>
      <c r="CH149" s="47"/>
      <c r="CI149" s="47"/>
      <c r="CJ149" s="47"/>
      <c r="CK149" s="55"/>
      <c r="CL149" s="55"/>
      <c r="CM149" s="55"/>
      <c r="CN149" s="55"/>
      <c r="CO149" s="185"/>
      <c r="CP149" s="55"/>
      <c r="CQ149" s="55"/>
      <c r="CR149" s="55"/>
      <c r="CS149" s="47"/>
      <c r="CT149" s="47"/>
      <c r="CU149" s="47"/>
      <c r="CV149" s="47"/>
      <c r="CW149" s="47"/>
      <c r="CX149" s="47"/>
    </row>
    <row r="150" spans="1:103" ht="15" customHeight="1" x14ac:dyDescent="0.25">
      <c r="V150" s="47"/>
      <c r="W150" s="306"/>
      <c r="X150" s="47"/>
      <c r="Y150" s="259"/>
      <c r="Z150" s="47"/>
      <c r="AA150" s="47"/>
      <c r="AB150" s="47"/>
      <c r="AC150" s="259"/>
      <c r="AD150" s="47"/>
      <c r="AE150" s="47"/>
      <c r="AF150" s="47"/>
      <c r="AG150" s="47"/>
      <c r="AH150" s="47"/>
      <c r="AI150" s="47"/>
      <c r="AJ150" s="376"/>
      <c r="AK150" s="376"/>
      <c r="AL150" s="47"/>
      <c r="AM150" s="47"/>
      <c r="AN150" s="47"/>
      <c r="AO150" s="47"/>
      <c r="AP150" s="47"/>
      <c r="AQ150" s="47"/>
      <c r="AR150" s="185"/>
      <c r="AS150" s="185"/>
      <c r="AT150" s="185"/>
      <c r="AU150" s="185"/>
      <c r="AV150" s="185"/>
      <c r="AW150" s="185"/>
      <c r="AX150" s="185"/>
      <c r="AY150" s="185"/>
      <c r="AZ150" s="185"/>
      <c r="BA150" s="185"/>
      <c r="BB150" s="271"/>
      <c r="BC150" s="267"/>
      <c r="BD150" s="47"/>
      <c r="BF150" s="47"/>
      <c r="BG150" s="185"/>
      <c r="BH150" s="185"/>
      <c r="BI150" s="47"/>
      <c r="BJ150" s="47"/>
      <c r="BK150" s="47"/>
      <c r="BL150" s="47"/>
      <c r="BM150" s="47"/>
      <c r="BN150" s="47"/>
      <c r="BO150" s="47"/>
      <c r="BP150" s="47"/>
      <c r="BQ150" s="47"/>
      <c r="BR150" s="47"/>
      <c r="BS150" s="47"/>
      <c r="BT150" s="47"/>
      <c r="BU150" s="47"/>
      <c r="BV150" s="47"/>
      <c r="BW150" s="47"/>
      <c r="BX150" s="47"/>
      <c r="BY150" s="47"/>
      <c r="BZ150" s="47"/>
      <c r="CA150" s="47"/>
      <c r="CB150" s="47"/>
      <c r="CC150" s="185"/>
      <c r="CD150" s="185"/>
      <c r="CE150" s="47"/>
      <c r="CF150" s="47"/>
      <c r="CG150" s="47"/>
      <c r="CH150" s="47"/>
      <c r="CI150" s="47"/>
      <c r="CJ150" s="47"/>
      <c r="CK150" s="55"/>
      <c r="CL150" s="55"/>
      <c r="CM150" s="55"/>
      <c r="CN150" s="55"/>
      <c r="CO150" s="185"/>
      <c r="CP150" s="55"/>
      <c r="CQ150" s="55"/>
      <c r="CR150" s="55"/>
      <c r="CS150" s="47"/>
      <c r="CT150" s="47"/>
      <c r="CU150" s="47"/>
      <c r="CV150" s="47"/>
      <c r="CW150" s="47"/>
      <c r="CX150" s="47"/>
    </row>
    <row r="151" spans="1:103" ht="15" customHeight="1" x14ac:dyDescent="0.25">
      <c r="V151" s="47"/>
      <c r="W151" s="306"/>
      <c r="X151" s="47"/>
      <c r="Y151" s="259"/>
      <c r="Z151" s="47"/>
      <c r="AA151" s="47"/>
      <c r="AB151" s="47"/>
      <c r="AC151" s="259"/>
      <c r="AD151" s="47"/>
      <c r="AE151" s="47"/>
      <c r="AF151" s="47"/>
      <c r="AG151" s="47"/>
      <c r="AH151" s="47"/>
      <c r="AI151" s="47"/>
      <c r="AJ151" s="348"/>
      <c r="AK151" s="349"/>
      <c r="AL151" s="47"/>
      <c r="AM151" s="47"/>
      <c r="AN151" s="47"/>
      <c r="AO151" s="47"/>
      <c r="AP151" s="47"/>
      <c r="AQ151" s="47"/>
      <c r="AR151" s="185"/>
      <c r="AS151" s="185"/>
      <c r="AT151" s="185"/>
      <c r="AU151" s="185"/>
      <c r="AV151" s="185"/>
      <c r="AW151" s="185"/>
      <c r="AX151" s="185"/>
      <c r="AY151" s="185"/>
      <c r="AZ151" s="185"/>
      <c r="BA151" s="185"/>
      <c r="BB151" s="271"/>
      <c r="BC151" s="267"/>
      <c r="BD151" s="47"/>
      <c r="BF151" s="47"/>
      <c r="BG151" s="185"/>
      <c r="BH151" s="185"/>
      <c r="BI151" s="47"/>
      <c r="BJ151" s="47"/>
      <c r="BK151" s="47"/>
      <c r="BL151" s="47"/>
      <c r="BM151" s="47"/>
      <c r="BN151" s="47"/>
      <c r="BO151" s="47"/>
      <c r="BP151" s="47"/>
      <c r="BQ151" s="47"/>
      <c r="BR151" s="47"/>
      <c r="BS151" s="47"/>
      <c r="BT151" s="47"/>
      <c r="BU151" s="47"/>
      <c r="BV151" s="47"/>
      <c r="BW151" s="47"/>
      <c r="BX151" s="47"/>
      <c r="BY151" s="47"/>
      <c r="BZ151" s="47"/>
      <c r="CA151" s="47"/>
      <c r="CB151" s="47"/>
      <c r="CC151" s="47"/>
      <c r="CD151" s="47"/>
      <c r="CE151" s="47"/>
      <c r="CF151" s="47"/>
      <c r="CG151" s="47"/>
      <c r="CH151" s="47"/>
      <c r="CI151" s="47"/>
      <c r="CJ151" s="47"/>
      <c r="CK151" s="55"/>
      <c r="CL151" s="55"/>
      <c r="CM151" s="55"/>
      <c r="CN151" s="55"/>
      <c r="CO151" s="55"/>
      <c r="CP151" s="55"/>
      <c r="CQ151" s="55"/>
      <c r="CR151" s="55"/>
      <c r="CS151" s="47"/>
      <c r="CT151" s="47"/>
      <c r="CU151" s="47"/>
      <c r="CV151" s="47"/>
      <c r="CW151" s="47"/>
      <c r="CX151" s="47"/>
    </row>
    <row r="152" spans="1:103" ht="15" customHeight="1" x14ac:dyDescent="0.25">
      <c r="V152" s="67"/>
      <c r="W152" s="306"/>
      <c r="X152" s="47"/>
      <c r="Y152" s="259"/>
      <c r="Z152" s="47"/>
      <c r="AA152" s="47"/>
      <c r="AB152" s="47"/>
      <c r="AC152" s="259"/>
      <c r="AD152" s="47"/>
      <c r="AE152" s="47"/>
      <c r="AF152" s="47"/>
      <c r="AI152" s="47"/>
      <c r="AJ152" s="185"/>
      <c r="AK152" s="185"/>
      <c r="AL152" s="47"/>
      <c r="AM152" s="47"/>
      <c r="AN152" s="47"/>
      <c r="AO152" s="47"/>
      <c r="AP152" s="47"/>
      <c r="AQ152" s="47"/>
      <c r="AR152" s="185"/>
      <c r="AS152" s="185"/>
      <c r="AT152" s="185"/>
      <c r="AU152" s="185"/>
      <c r="AV152" s="185"/>
      <c r="AW152" s="185"/>
      <c r="AX152" s="185"/>
      <c r="AY152" s="185"/>
      <c r="AZ152" s="185"/>
      <c r="BA152" s="185"/>
      <c r="BB152" s="271"/>
      <c r="BC152" s="267"/>
      <c r="BD152" s="47"/>
      <c r="BF152" s="47"/>
      <c r="BG152" s="185"/>
      <c r="BH152" s="185"/>
      <c r="BI152" s="47"/>
      <c r="BJ152" s="185"/>
      <c r="BK152" s="185"/>
      <c r="BL152" s="185"/>
      <c r="BM152" s="185"/>
      <c r="BN152" s="185"/>
      <c r="BO152" s="185"/>
      <c r="BP152" s="185"/>
      <c r="BQ152" s="47"/>
      <c r="BR152" s="47"/>
      <c r="BS152" s="47"/>
      <c r="BT152" s="47"/>
      <c r="BU152" s="47"/>
      <c r="BV152" s="47"/>
      <c r="BW152" s="47"/>
      <c r="BX152" s="47"/>
      <c r="BY152" s="47"/>
      <c r="BZ152" s="47"/>
      <c r="CA152" s="47"/>
      <c r="CB152" s="47"/>
      <c r="CC152" s="47"/>
      <c r="CD152" s="47"/>
      <c r="CE152" s="47"/>
      <c r="CF152" s="47"/>
      <c r="CG152" s="47"/>
      <c r="CH152" s="47"/>
      <c r="CI152" s="47"/>
      <c r="CJ152" s="47"/>
      <c r="CK152" s="55"/>
      <c r="CL152" s="55"/>
      <c r="CM152" s="55"/>
      <c r="CN152" s="55"/>
      <c r="CO152" s="55"/>
      <c r="CP152" s="55"/>
      <c r="CQ152" s="55"/>
      <c r="CR152" s="55"/>
      <c r="CS152" s="47"/>
      <c r="CT152" s="47"/>
      <c r="CU152" s="47"/>
      <c r="CV152" s="47"/>
      <c r="CW152" s="47"/>
      <c r="CX152" s="47"/>
    </row>
    <row r="153" spans="1:103" ht="15" customHeight="1" x14ac:dyDescent="0.25">
      <c r="V153" s="67"/>
      <c r="W153" s="304"/>
      <c r="X153" s="67"/>
      <c r="Y153" s="261"/>
      <c r="Z153" s="185"/>
      <c r="AA153" s="185"/>
      <c r="AB153" s="47"/>
      <c r="AC153" s="259"/>
      <c r="AD153" s="47"/>
      <c r="AE153" s="47"/>
      <c r="AF153" s="47"/>
      <c r="AJ153" s="350"/>
      <c r="AK153" s="351"/>
      <c r="AL153" s="47"/>
      <c r="AM153" s="47"/>
      <c r="AN153" s="47"/>
      <c r="AO153" s="47"/>
      <c r="AP153" s="47"/>
      <c r="AQ153" s="47"/>
      <c r="AR153" s="185"/>
      <c r="AS153" s="185"/>
      <c r="AT153" s="185"/>
      <c r="AU153" s="185"/>
      <c r="AV153" s="185"/>
      <c r="AW153" s="185"/>
      <c r="AX153" s="185"/>
      <c r="AY153" s="185"/>
      <c r="AZ153" s="185"/>
      <c r="BA153" s="185"/>
      <c r="BB153" s="271"/>
      <c r="BC153" s="267"/>
      <c r="BD153" s="47"/>
      <c r="BF153" s="47"/>
      <c r="BG153" s="185"/>
      <c r="BH153" s="185"/>
      <c r="BI153" s="185"/>
      <c r="BJ153" s="185"/>
      <c r="BK153" s="185"/>
      <c r="BL153" s="185"/>
      <c r="BM153" s="185"/>
      <c r="BN153" s="185"/>
      <c r="BO153" s="185"/>
      <c r="BP153" s="185"/>
      <c r="BQ153" s="47"/>
      <c r="BR153" s="47"/>
      <c r="BS153" s="47"/>
      <c r="BT153" s="47"/>
      <c r="BU153" s="47"/>
      <c r="BV153" s="47"/>
      <c r="BW153" s="47"/>
      <c r="BX153" s="47"/>
      <c r="BY153" s="47"/>
      <c r="BZ153" s="47"/>
      <c r="CA153" s="47"/>
      <c r="CB153" s="47"/>
      <c r="CC153" s="47"/>
      <c r="CD153" s="47"/>
      <c r="CE153" s="47"/>
      <c r="CF153" s="47"/>
      <c r="CG153" s="47"/>
      <c r="CH153" s="47"/>
      <c r="CI153" s="47"/>
      <c r="CJ153" s="47"/>
      <c r="CK153" s="55"/>
      <c r="CL153" s="55"/>
      <c r="CM153" s="55"/>
      <c r="CN153" s="55"/>
      <c r="CO153" s="55"/>
      <c r="CP153" s="55"/>
      <c r="CQ153" s="55"/>
      <c r="CR153" s="55"/>
      <c r="CS153" s="47"/>
      <c r="CT153" s="47"/>
      <c r="CU153" s="47"/>
      <c r="CV153" s="47"/>
      <c r="CW153" s="47"/>
      <c r="CX153" s="47"/>
    </row>
    <row r="154" spans="1:103" ht="15" customHeight="1" x14ac:dyDescent="0.25">
      <c r="AB154" s="185"/>
      <c r="AC154" s="208"/>
      <c r="AD154" s="47"/>
      <c r="AE154" s="47"/>
      <c r="AJ154" s="228"/>
      <c r="AK154" s="185"/>
      <c r="AL154" s="47"/>
      <c r="AM154" s="47"/>
      <c r="AN154" s="47"/>
      <c r="BC154" s="267"/>
      <c r="BD154" s="47"/>
      <c r="BF154" s="47"/>
      <c r="BG154" s="185"/>
      <c r="BH154" s="185"/>
      <c r="BI154" s="185"/>
      <c r="BJ154" s="185"/>
      <c r="BK154" s="185"/>
      <c r="BL154" s="185"/>
      <c r="BM154" s="185"/>
      <c r="BN154" s="185"/>
      <c r="BO154" s="185"/>
      <c r="BP154" s="185"/>
      <c r="BQ154" s="47"/>
      <c r="BR154" s="47"/>
      <c r="BS154" s="47"/>
      <c r="BT154" s="47"/>
      <c r="BU154" s="47"/>
      <c r="BV154" s="47"/>
      <c r="BW154" s="47"/>
      <c r="BX154" s="47"/>
      <c r="BY154" s="47"/>
      <c r="BZ154" s="47"/>
      <c r="CA154" s="47"/>
      <c r="CB154" s="47"/>
      <c r="CC154" s="47"/>
      <c r="CD154" s="47"/>
      <c r="CE154" s="47"/>
      <c r="CF154" s="47"/>
      <c r="CG154" s="47"/>
      <c r="CH154" s="47"/>
      <c r="CI154" s="47"/>
      <c r="CJ154" s="47"/>
      <c r="CK154" s="55"/>
      <c r="CL154" s="55"/>
      <c r="CM154" s="55"/>
      <c r="CN154" s="55"/>
      <c r="CO154" s="55"/>
      <c r="CP154" s="55"/>
      <c r="CQ154" s="55"/>
      <c r="CR154" s="55"/>
      <c r="CS154" s="47"/>
      <c r="CT154" s="47"/>
      <c r="CU154" s="47"/>
      <c r="CV154" s="47"/>
      <c r="CW154" s="47"/>
      <c r="CX154" s="47"/>
    </row>
    <row r="155" spans="1:103" ht="15" customHeight="1" x14ac:dyDescent="0.25">
      <c r="AE155" s="47"/>
      <c r="AJ155" s="234"/>
      <c r="AK155" s="4"/>
      <c r="BC155" s="267"/>
      <c r="BD155" s="47"/>
      <c r="BF155" s="47"/>
      <c r="BG155" s="185"/>
      <c r="BH155" s="185"/>
      <c r="BI155" s="185"/>
      <c r="BJ155" s="47"/>
      <c r="BK155" s="47"/>
      <c r="BL155" s="47"/>
      <c r="BM155" s="47"/>
      <c r="BN155" s="47"/>
      <c r="BO155" s="47"/>
      <c r="BP155" s="47"/>
      <c r="BQ155" s="47"/>
      <c r="BR155" s="47"/>
      <c r="BS155" s="47"/>
      <c r="BT155" s="47"/>
      <c r="BU155" s="47"/>
      <c r="BV155" s="47"/>
      <c r="BW155" s="47"/>
      <c r="BX155" s="47"/>
      <c r="BY155" s="47"/>
      <c r="BZ155" s="47"/>
      <c r="CA155" s="47"/>
      <c r="CB155" s="47"/>
      <c r="CC155" s="47"/>
      <c r="CD155" s="47"/>
      <c r="CE155" s="47"/>
      <c r="CF155" s="47"/>
      <c r="CG155" s="47"/>
      <c r="CH155" s="185"/>
      <c r="CI155" s="185"/>
      <c r="CJ155" s="185"/>
      <c r="CK155" s="185"/>
      <c r="CL155" s="185"/>
      <c r="CM155" s="55"/>
      <c r="CN155" s="55"/>
      <c r="CO155" s="55"/>
      <c r="CP155" s="55"/>
      <c r="CQ155" s="55"/>
      <c r="CR155" s="55"/>
      <c r="CS155" s="47"/>
      <c r="CT155" s="47"/>
      <c r="CU155" s="47"/>
      <c r="CV155" s="47"/>
      <c r="CW155" s="47"/>
      <c r="CX155" s="47"/>
    </row>
    <row r="156" spans="1:103" ht="15" customHeight="1" x14ac:dyDescent="0.25">
      <c r="AJ156" s="234"/>
      <c r="AK156" s="4"/>
      <c r="BC156" s="267"/>
      <c r="BD156" s="47"/>
      <c r="BF156" s="47"/>
      <c r="BG156" s="185"/>
      <c r="BH156" s="185"/>
      <c r="BI156" s="47"/>
      <c r="BQ156" s="47"/>
      <c r="BR156" s="47"/>
      <c r="BS156" s="47"/>
      <c r="BT156" s="47"/>
      <c r="BU156" s="47"/>
      <c r="BV156" s="47"/>
      <c r="BW156" s="47"/>
      <c r="BX156" s="47"/>
      <c r="BY156" s="47"/>
      <c r="BZ156" s="47"/>
      <c r="CA156" s="47"/>
      <c r="CB156" s="47"/>
      <c r="CC156" s="47"/>
      <c r="CD156" s="47"/>
      <c r="CE156" s="47"/>
      <c r="CF156" s="47"/>
      <c r="CG156" s="47"/>
      <c r="CH156" s="185"/>
      <c r="CI156" s="185"/>
      <c r="CJ156" s="185"/>
      <c r="CK156" s="185"/>
      <c r="CL156" s="185"/>
      <c r="CM156" s="185"/>
      <c r="CN156" s="55"/>
      <c r="CO156" s="55"/>
      <c r="CP156" s="55"/>
      <c r="CQ156" s="55"/>
      <c r="CR156" s="185"/>
      <c r="CS156" s="185"/>
      <c r="CT156" s="185"/>
      <c r="CU156" s="185"/>
      <c r="CV156" s="47"/>
      <c r="CW156" s="47"/>
      <c r="CX156" s="47"/>
    </row>
    <row r="157" spans="1:103" ht="15" customHeight="1" x14ac:dyDescent="0.25">
      <c r="AJ157" s="185"/>
      <c r="AK157" s="185"/>
      <c r="BC157" s="267"/>
      <c r="BD157" s="47"/>
      <c r="BF157" s="47"/>
      <c r="BQ157" s="47"/>
      <c r="BR157" s="47"/>
      <c r="BS157" s="47"/>
      <c r="BT157" s="47"/>
      <c r="BU157" s="47"/>
      <c r="BV157" s="47"/>
      <c r="BW157" s="47"/>
      <c r="BX157" s="47"/>
      <c r="BY157" s="47"/>
      <c r="BZ157" s="47"/>
      <c r="CA157" s="47"/>
      <c r="CB157" s="47"/>
      <c r="CC157" s="47"/>
      <c r="CD157" s="47"/>
      <c r="CE157" s="47"/>
      <c r="CF157" s="185"/>
      <c r="CG157" s="185"/>
      <c r="CH157" s="185"/>
      <c r="CI157" s="185"/>
      <c r="CJ157" s="185"/>
      <c r="CK157" s="185"/>
      <c r="CL157" s="185"/>
      <c r="CM157" s="185"/>
      <c r="CN157" s="55"/>
      <c r="CO157" s="55"/>
      <c r="CP157" s="55"/>
      <c r="CQ157" s="55"/>
      <c r="CR157" s="185"/>
      <c r="CS157" s="185"/>
      <c r="CT157" s="185"/>
      <c r="CU157" s="185"/>
      <c r="CV157" s="47"/>
      <c r="CW157" s="47"/>
      <c r="CX157" s="47"/>
    </row>
    <row r="158" spans="1:103" ht="15" customHeight="1" x14ac:dyDescent="0.25">
      <c r="AJ158" s="234"/>
      <c r="AK158" s="4"/>
      <c r="BC158" s="267"/>
      <c r="BD158" s="47"/>
      <c r="BF158" s="47"/>
      <c r="BQ158" s="47"/>
      <c r="BR158" s="47"/>
      <c r="BS158" s="47"/>
      <c r="BT158" s="47"/>
      <c r="BU158" s="47"/>
      <c r="BV158" s="47"/>
      <c r="BW158" s="47"/>
      <c r="BX158" s="47"/>
      <c r="BY158" s="47"/>
      <c r="BZ158" s="47"/>
      <c r="CA158" s="47"/>
      <c r="CB158" s="47"/>
      <c r="CC158" s="47"/>
      <c r="CD158" s="47"/>
      <c r="CE158" s="47"/>
      <c r="CF158" s="185"/>
      <c r="CG158" s="185"/>
      <c r="CH158" s="185"/>
      <c r="CI158" s="185"/>
      <c r="CJ158" s="185"/>
      <c r="CK158" s="185"/>
      <c r="CL158" s="185"/>
      <c r="CM158" s="185"/>
      <c r="CN158" s="55"/>
      <c r="CO158" s="55"/>
      <c r="CP158" s="55"/>
      <c r="CQ158" s="55"/>
      <c r="CR158" s="55"/>
      <c r="CS158" s="55"/>
      <c r="CT158" s="55"/>
      <c r="CU158" s="55"/>
      <c r="CV158" s="185"/>
      <c r="CW158" s="185"/>
      <c r="CX158" s="185"/>
    </row>
    <row r="159" spans="1:103" ht="15" customHeight="1" x14ac:dyDescent="0.25">
      <c r="AJ159" s="234"/>
      <c r="AK159" s="4"/>
      <c r="BC159" s="267"/>
      <c r="BD159" s="47"/>
      <c r="BF159" s="47"/>
      <c r="BQ159" s="185"/>
      <c r="BR159" s="47"/>
      <c r="BS159" s="47"/>
      <c r="BT159" s="47"/>
      <c r="BU159" s="47"/>
      <c r="BV159" s="47"/>
      <c r="BW159" s="47"/>
      <c r="BX159" s="47"/>
      <c r="BY159" s="47"/>
      <c r="BZ159" s="47"/>
      <c r="CA159" s="47"/>
      <c r="CB159" s="47"/>
      <c r="CC159" s="47"/>
      <c r="CD159" s="47"/>
      <c r="CE159" s="47"/>
      <c r="CF159" s="185"/>
      <c r="CG159" s="185"/>
      <c r="CH159" s="185"/>
      <c r="CI159" s="185"/>
      <c r="CJ159" s="185"/>
      <c r="CK159" s="185"/>
      <c r="CL159" s="185"/>
      <c r="CM159" s="185"/>
      <c r="CN159" s="55"/>
      <c r="CO159" s="55"/>
      <c r="CP159" s="55"/>
      <c r="CQ159" s="185"/>
      <c r="CR159" s="185"/>
      <c r="CS159" s="185"/>
      <c r="CT159" s="185"/>
      <c r="CU159" s="185"/>
      <c r="CV159" s="185"/>
      <c r="CW159" s="185"/>
      <c r="CX159" s="185"/>
    </row>
    <row r="160" spans="1:103" ht="15" customHeight="1" x14ac:dyDescent="0.25">
      <c r="AJ160" s="234"/>
      <c r="AK160" s="4"/>
      <c r="BC160" s="267"/>
      <c r="BD160" s="47"/>
      <c r="BF160" s="47"/>
      <c r="BQ160" s="185"/>
      <c r="BR160" s="47"/>
      <c r="BS160" s="47"/>
      <c r="BT160" s="47"/>
      <c r="BU160" s="47"/>
      <c r="BV160" s="47"/>
      <c r="BW160" s="47"/>
      <c r="BX160" s="47"/>
      <c r="BY160" s="47"/>
      <c r="BZ160" s="47"/>
      <c r="CA160" s="47"/>
      <c r="CB160" s="47"/>
      <c r="CC160" s="47"/>
      <c r="CD160" s="47"/>
      <c r="CE160" s="47"/>
      <c r="CF160" s="185"/>
      <c r="CG160" s="185"/>
      <c r="CH160" s="185"/>
      <c r="CI160" s="185"/>
      <c r="CJ160" s="185"/>
      <c r="CK160" s="185"/>
      <c r="CL160" s="185"/>
      <c r="CM160" s="185"/>
      <c r="CN160" s="55"/>
      <c r="CO160" s="55"/>
      <c r="CP160" s="55"/>
      <c r="CQ160" s="185"/>
      <c r="CR160" s="185"/>
      <c r="CS160" s="185"/>
      <c r="CT160" s="185"/>
      <c r="CU160" s="185"/>
      <c r="CV160" s="185"/>
      <c r="CW160" s="185"/>
      <c r="CX160" s="185"/>
    </row>
    <row r="161" spans="36:102" ht="15" customHeight="1" x14ac:dyDescent="0.25">
      <c r="AJ161" s="234"/>
      <c r="AK161" s="4"/>
      <c r="BC161" s="267"/>
      <c r="BD161" s="47"/>
      <c r="BF161" s="47"/>
      <c r="BQ161" s="185"/>
      <c r="BR161" s="47"/>
      <c r="BS161" s="47"/>
      <c r="BT161" s="47"/>
      <c r="BU161" s="47"/>
      <c r="BV161" s="47"/>
      <c r="BW161" s="47"/>
      <c r="BX161" s="47"/>
      <c r="BY161" s="47"/>
      <c r="BZ161" s="47"/>
      <c r="CA161" s="47"/>
      <c r="CB161" s="47"/>
      <c r="CC161" s="47"/>
      <c r="CD161" s="47"/>
      <c r="CE161" s="47"/>
      <c r="CF161" s="185"/>
      <c r="CG161" s="185"/>
      <c r="CH161" s="185"/>
      <c r="CI161" s="185"/>
      <c r="CJ161" s="185"/>
      <c r="CK161" s="185"/>
      <c r="CL161" s="185"/>
      <c r="CM161" s="185"/>
      <c r="CN161" s="55"/>
      <c r="CO161" s="55"/>
      <c r="CP161" s="55"/>
      <c r="CQ161" s="185"/>
      <c r="CR161" s="185"/>
      <c r="CS161" s="185"/>
      <c r="CT161" s="185"/>
      <c r="CU161" s="185"/>
      <c r="CV161" s="185"/>
      <c r="CW161" s="185"/>
      <c r="CX161" s="185"/>
    </row>
    <row r="162" spans="36:102" ht="15" customHeight="1" x14ac:dyDescent="0.25">
      <c r="AJ162" s="234"/>
      <c r="AK162" s="4"/>
      <c r="BC162" s="267"/>
      <c r="BD162" s="47"/>
      <c r="BF162" s="47"/>
      <c r="BJ162" s="47"/>
      <c r="BK162" s="47"/>
      <c r="BL162" s="47"/>
      <c r="BM162" s="47"/>
      <c r="BN162" s="47"/>
      <c r="BO162" s="47"/>
      <c r="BP162" s="47"/>
      <c r="BQ162" s="47"/>
      <c r="BR162" s="47"/>
      <c r="BS162" s="47"/>
      <c r="BT162" s="47"/>
      <c r="BU162" s="47"/>
      <c r="BV162" s="47"/>
      <c r="BW162" s="47"/>
      <c r="BX162" s="47"/>
      <c r="BY162" s="47"/>
      <c r="BZ162" s="47"/>
      <c r="CA162" s="47"/>
      <c r="CB162" s="47"/>
      <c r="CC162" s="47"/>
      <c r="CD162" s="47"/>
      <c r="CE162" s="47"/>
      <c r="CF162" s="185"/>
      <c r="CG162" s="185"/>
      <c r="CH162" s="185"/>
      <c r="CI162" s="185"/>
      <c r="CJ162" s="185"/>
      <c r="CK162" s="185"/>
      <c r="CL162" s="185"/>
      <c r="CM162" s="185"/>
      <c r="CN162" s="55"/>
      <c r="CO162" s="55"/>
      <c r="CP162" s="55"/>
      <c r="CQ162" s="185"/>
      <c r="CR162" s="185"/>
      <c r="CS162" s="185"/>
      <c r="CT162" s="185"/>
      <c r="CU162" s="185"/>
      <c r="CV162" s="185"/>
      <c r="CW162" s="185"/>
      <c r="CX162" s="185"/>
    </row>
    <row r="163" spans="36:102" ht="15" customHeight="1" x14ac:dyDescent="0.25">
      <c r="AJ163" s="234"/>
      <c r="AK163" s="4"/>
      <c r="BC163" s="267"/>
      <c r="BD163" s="47"/>
      <c r="BF163" s="47"/>
      <c r="BG163" s="185"/>
      <c r="BH163" s="185"/>
      <c r="BI163" s="47"/>
      <c r="BJ163" s="47"/>
      <c r="BK163" s="47"/>
      <c r="BL163" s="47"/>
      <c r="BM163" s="47"/>
      <c r="BN163" s="47"/>
      <c r="BO163" s="47"/>
      <c r="BP163" s="47"/>
      <c r="BQ163" s="47"/>
      <c r="BR163" s="185"/>
      <c r="BS163" s="47"/>
      <c r="BT163" s="47"/>
      <c r="BU163" s="47"/>
      <c r="BV163" s="47"/>
      <c r="BW163" s="47"/>
      <c r="BX163" s="47"/>
      <c r="BY163" s="47"/>
      <c r="BZ163" s="47"/>
      <c r="CA163" s="47"/>
      <c r="CB163" s="47"/>
      <c r="CC163" s="47"/>
      <c r="CD163" s="47"/>
      <c r="CE163" s="185"/>
      <c r="CF163" s="185"/>
      <c r="CG163" s="185"/>
      <c r="CH163" s="185"/>
      <c r="CI163" s="185"/>
      <c r="CJ163" s="185"/>
      <c r="CK163" s="185"/>
      <c r="CL163" s="185"/>
      <c r="CM163" s="185"/>
      <c r="CN163" s="55"/>
      <c r="CO163" s="55"/>
      <c r="CP163" s="55"/>
      <c r="CQ163" s="185"/>
      <c r="CR163" s="185"/>
      <c r="CS163" s="185"/>
      <c r="CT163" s="185"/>
      <c r="CU163" s="185"/>
      <c r="CV163" s="185"/>
      <c r="CW163" s="185"/>
      <c r="CX163" s="185"/>
    </row>
    <row r="164" spans="36:102" ht="15" customHeight="1" x14ac:dyDescent="0.25">
      <c r="AJ164" s="234"/>
      <c r="AK164" s="4"/>
      <c r="BC164" s="267"/>
      <c r="BD164" s="47"/>
      <c r="BF164" s="47"/>
      <c r="BG164" s="185"/>
      <c r="BH164" s="185"/>
      <c r="BI164" s="47"/>
      <c r="BJ164" s="47"/>
      <c r="BK164" s="47"/>
      <c r="BL164" s="47"/>
      <c r="BM164" s="47"/>
      <c r="BN164" s="47"/>
      <c r="BO164" s="47"/>
      <c r="BP164" s="47"/>
      <c r="BQ164" s="47"/>
      <c r="BR164" s="185"/>
      <c r="BS164" s="185"/>
      <c r="BT164" s="47"/>
      <c r="BU164" s="47"/>
      <c r="BV164" s="47"/>
      <c r="BW164" s="47"/>
      <c r="BX164" s="47"/>
      <c r="BY164" s="47"/>
      <c r="BZ164" s="47"/>
      <c r="CA164" s="47"/>
      <c r="CB164" s="47"/>
      <c r="CC164" s="47"/>
      <c r="CD164" s="47"/>
      <c r="CE164" s="185"/>
      <c r="CF164" s="185"/>
      <c r="CG164" s="185"/>
      <c r="CH164" s="185"/>
      <c r="CI164" s="185"/>
      <c r="CJ164" s="185"/>
      <c r="CK164" s="185"/>
      <c r="CL164" s="185"/>
      <c r="CM164" s="185"/>
      <c r="CN164" s="55"/>
      <c r="CO164" s="55"/>
      <c r="CP164" s="55"/>
      <c r="CQ164" s="185"/>
      <c r="CR164" s="185"/>
      <c r="CS164" s="185"/>
      <c r="CT164" s="185"/>
      <c r="CU164" s="185"/>
      <c r="CV164" s="185"/>
      <c r="CW164" s="185"/>
      <c r="CX164" s="185"/>
    </row>
    <row r="165" spans="36:102" ht="15" customHeight="1" x14ac:dyDescent="0.25">
      <c r="AJ165" s="234"/>
      <c r="AK165" s="4"/>
      <c r="BC165" s="267"/>
      <c r="BD165" s="47"/>
      <c r="BF165" s="47"/>
      <c r="BG165" s="185"/>
      <c r="BH165" s="185"/>
      <c r="BI165" s="47"/>
      <c r="BJ165" s="47"/>
      <c r="BK165" s="47"/>
      <c r="BL165" s="47"/>
      <c r="BM165" s="47"/>
      <c r="BN165" s="47"/>
      <c r="BO165" s="47"/>
      <c r="BP165" s="47"/>
      <c r="BQ165" s="47"/>
      <c r="BR165" s="185"/>
      <c r="BS165" s="185"/>
      <c r="BT165" s="47"/>
      <c r="BU165" s="47"/>
      <c r="BV165" s="47"/>
      <c r="BW165" s="47"/>
      <c r="BX165" s="47"/>
      <c r="BY165" s="47"/>
      <c r="BZ165" s="47"/>
      <c r="CA165" s="47"/>
      <c r="CB165" s="47"/>
      <c r="CC165" s="47"/>
      <c r="CD165" s="47"/>
      <c r="CE165" s="185"/>
      <c r="CF165" s="185"/>
      <c r="CG165" s="185"/>
      <c r="CH165" s="185"/>
      <c r="CI165" s="185"/>
      <c r="CJ165" s="185"/>
      <c r="CK165" s="185"/>
      <c r="CL165" s="185"/>
      <c r="CM165" s="185"/>
      <c r="CN165" s="55"/>
      <c r="CO165" s="55"/>
      <c r="CP165" s="55"/>
      <c r="CQ165" s="185"/>
      <c r="CR165" s="185"/>
      <c r="CS165" s="185"/>
      <c r="CT165" s="185"/>
      <c r="CU165" s="185"/>
      <c r="CV165" s="185"/>
      <c r="CW165" s="185"/>
      <c r="CX165" s="185"/>
    </row>
    <row r="166" spans="36:102" ht="15" customHeight="1" x14ac:dyDescent="0.25">
      <c r="AJ166" s="234"/>
      <c r="AK166" s="4"/>
      <c r="BC166" s="267"/>
      <c r="BD166" s="47"/>
      <c r="BF166" s="47"/>
      <c r="BI166" s="47"/>
      <c r="BJ166" s="47"/>
      <c r="BK166" s="47"/>
      <c r="BL166" s="47"/>
      <c r="BM166" s="47"/>
      <c r="BN166" s="47"/>
      <c r="BO166" s="47"/>
      <c r="BP166" s="47"/>
      <c r="BQ166" s="47"/>
      <c r="BR166" s="185"/>
      <c r="BS166" s="185"/>
      <c r="BT166" s="47"/>
      <c r="BU166" s="47"/>
      <c r="BV166" s="47"/>
      <c r="BW166" s="47"/>
      <c r="BX166" s="47"/>
      <c r="BY166" s="47"/>
      <c r="BZ166" s="47"/>
      <c r="CA166" s="47"/>
      <c r="CB166" s="47"/>
      <c r="CC166" s="47"/>
      <c r="CD166" s="47"/>
      <c r="CE166" s="185"/>
      <c r="CF166" s="185"/>
      <c r="CG166" s="185"/>
      <c r="CH166" s="185"/>
      <c r="CI166" s="185"/>
      <c r="CJ166" s="185"/>
      <c r="CK166" s="185"/>
      <c r="CL166" s="185"/>
      <c r="CM166" s="185"/>
      <c r="CN166" s="55"/>
      <c r="CO166" s="55"/>
      <c r="CP166" s="55"/>
      <c r="CQ166" s="185"/>
      <c r="CR166" s="185"/>
      <c r="CS166" s="185"/>
      <c r="CT166" s="185"/>
      <c r="CU166" s="185"/>
      <c r="CV166" s="185"/>
      <c r="CW166" s="185"/>
      <c r="CX166" s="185"/>
    </row>
    <row r="167" spans="36:102" ht="15" customHeight="1" x14ac:dyDescent="0.25">
      <c r="AJ167" s="234"/>
      <c r="AK167" s="4"/>
      <c r="BC167" s="267"/>
      <c r="BD167" s="47"/>
      <c r="BF167" s="47"/>
      <c r="BI167" s="47"/>
      <c r="BJ167" s="47"/>
      <c r="BK167" s="47"/>
      <c r="BL167" s="47"/>
      <c r="BM167" s="47"/>
      <c r="BN167" s="47"/>
      <c r="BO167" s="47"/>
      <c r="BP167" s="47"/>
      <c r="BQ167" s="47"/>
      <c r="BR167" s="185"/>
      <c r="BS167" s="185"/>
      <c r="BT167" s="47"/>
      <c r="BU167" s="47"/>
      <c r="BV167" s="47"/>
      <c r="BW167" s="47"/>
      <c r="BX167" s="47"/>
      <c r="BY167" s="47"/>
      <c r="BZ167" s="47"/>
      <c r="CA167" s="47"/>
      <c r="CB167" s="47"/>
      <c r="CC167" s="47"/>
      <c r="CD167" s="47"/>
      <c r="CE167" s="185"/>
      <c r="CF167" s="185"/>
      <c r="CG167" s="185"/>
      <c r="CH167" s="185"/>
      <c r="CI167" s="185"/>
      <c r="CJ167" s="185"/>
      <c r="CK167" s="185"/>
      <c r="CL167" s="185"/>
      <c r="CM167" s="185"/>
      <c r="CN167" s="55"/>
      <c r="CO167" s="55"/>
      <c r="CP167" s="55"/>
      <c r="CQ167" s="185"/>
      <c r="CR167" s="185"/>
      <c r="CS167" s="185"/>
      <c r="CT167" s="185"/>
      <c r="CU167" s="185"/>
      <c r="CV167" s="185"/>
      <c r="CW167" s="185"/>
      <c r="CX167" s="185"/>
    </row>
    <row r="168" spans="36:102" ht="15" customHeight="1" x14ac:dyDescent="0.25">
      <c r="AJ168" s="234"/>
      <c r="AK168" s="4"/>
      <c r="BC168" s="267"/>
      <c r="BD168" s="47"/>
      <c r="BF168" s="47"/>
      <c r="BI168" s="47"/>
      <c r="BJ168" s="47"/>
      <c r="BK168" s="47"/>
      <c r="BL168" s="47"/>
      <c r="BM168" s="47"/>
      <c r="BN168" s="47"/>
      <c r="BO168" s="47"/>
      <c r="BP168" s="47"/>
      <c r="BQ168" s="47"/>
      <c r="BR168" s="47"/>
      <c r="BS168" s="185"/>
      <c r="BT168" s="47"/>
      <c r="BU168" s="47"/>
      <c r="BV168" s="47"/>
      <c r="BW168" s="47"/>
      <c r="BX168" s="47"/>
      <c r="BY168" s="47"/>
      <c r="BZ168" s="47"/>
      <c r="CA168" s="47"/>
      <c r="CB168" s="47"/>
      <c r="CC168" s="47"/>
      <c r="CD168" s="47"/>
      <c r="CE168" s="185"/>
      <c r="CF168" s="185"/>
      <c r="CG168" s="185"/>
      <c r="CH168" s="185"/>
      <c r="CI168" s="185"/>
      <c r="CJ168" s="185"/>
      <c r="CK168" s="185"/>
      <c r="CL168" s="185"/>
      <c r="CM168" s="185"/>
      <c r="CN168" s="55"/>
      <c r="CO168" s="55"/>
      <c r="CP168" s="55"/>
      <c r="CQ168" s="185"/>
      <c r="CR168" s="185"/>
      <c r="CS168" s="185"/>
      <c r="CT168" s="185"/>
      <c r="CU168" s="185"/>
      <c r="CV168" s="185"/>
      <c r="CW168" s="185"/>
      <c r="CX168" s="185"/>
    </row>
    <row r="169" spans="36:102" ht="15" customHeight="1" x14ac:dyDescent="0.25">
      <c r="AJ169" s="234"/>
      <c r="AK169" s="4"/>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185"/>
      <c r="CF169" s="185"/>
      <c r="CG169" s="185"/>
      <c r="CH169" s="185"/>
      <c r="CI169" s="185"/>
      <c r="CJ169" s="185"/>
      <c r="CK169" s="185"/>
      <c r="CL169" s="185"/>
      <c r="CM169" s="185"/>
      <c r="CN169" s="55"/>
      <c r="CO169" s="55"/>
      <c r="CP169" s="55"/>
      <c r="CQ169" s="185"/>
      <c r="CR169" s="185"/>
      <c r="CS169" s="185"/>
      <c r="CT169" s="185"/>
      <c r="CU169" s="185"/>
      <c r="CV169" s="185"/>
      <c r="CW169" s="185"/>
      <c r="CX169" s="185"/>
    </row>
    <row r="170" spans="36:102" ht="15" customHeight="1" x14ac:dyDescent="0.25">
      <c r="AJ170" s="234"/>
      <c r="AK170" s="4"/>
      <c r="BI170" s="47"/>
      <c r="BJ170" s="47"/>
      <c r="BK170" s="47"/>
      <c r="BL170" s="47"/>
      <c r="BM170" s="47"/>
      <c r="BN170" s="47"/>
      <c r="BO170" s="47"/>
      <c r="BP170" s="47"/>
      <c r="BQ170" s="47"/>
      <c r="BR170" s="47"/>
      <c r="BS170" s="47"/>
      <c r="BT170" s="47"/>
      <c r="BU170" s="47"/>
      <c r="BV170" s="47"/>
      <c r="BW170" s="47"/>
      <c r="BX170" s="47"/>
      <c r="BY170" s="47"/>
      <c r="BZ170" s="47"/>
      <c r="CA170" s="185"/>
      <c r="CB170" s="47"/>
      <c r="CC170" s="47"/>
      <c r="CD170" s="47"/>
      <c r="CE170" s="185"/>
      <c r="CF170" s="185"/>
      <c r="CG170" s="185"/>
      <c r="CH170" s="185"/>
      <c r="CI170" s="185"/>
      <c r="CJ170" s="185"/>
      <c r="CK170" s="185"/>
      <c r="CL170" s="185"/>
      <c r="CM170" s="185"/>
      <c r="CN170" s="55"/>
      <c r="CO170" s="55"/>
      <c r="CP170" s="55"/>
      <c r="CQ170" s="185"/>
      <c r="CR170" s="185"/>
      <c r="CS170" s="185"/>
      <c r="CT170" s="185"/>
      <c r="CU170" s="185"/>
      <c r="CV170" s="185"/>
      <c r="CW170" s="185"/>
      <c r="CX170" s="185"/>
    </row>
    <row r="171" spans="36:102" ht="15" customHeight="1" x14ac:dyDescent="0.25">
      <c r="AJ171" s="234"/>
      <c r="AK171" s="4"/>
      <c r="BI171" s="47"/>
      <c r="BJ171" s="47"/>
      <c r="BK171" s="47"/>
      <c r="BL171" s="47"/>
      <c r="BM171" s="47"/>
      <c r="BN171" s="47"/>
      <c r="BO171" s="47"/>
      <c r="BP171" s="47"/>
      <c r="BQ171" s="47"/>
      <c r="BR171" s="47"/>
      <c r="BS171" s="47"/>
      <c r="BT171" s="47"/>
      <c r="BU171" s="47"/>
      <c r="BV171" s="47"/>
      <c r="BW171" s="47"/>
      <c r="BX171" s="47"/>
      <c r="BY171" s="47"/>
      <c r="BZ171" s="47"/>
      <c r="CA171" s="185"/>
      <c r="CB171" s="185"/>
      <c r="CC171" s="47"/>
      <c r="CD171" s="47"/>
      <c r="CE171" s="185"/>
      <c r="CF171" s="185"/>
      <c r="CG171" s="185"/>
      <c r="CM171" s="185"/>
      <c r="CN171" s="55"/>
      <c r="CO171" s="55"/>
      <c r="CP171" s="55"/>
      <c r="CQ171" s="185"/>
      <c r="CR171" s="185"/>
      <c r="CS171" s="185"/>
      <c r="CT171" s="185"/>
      <c r="CU171" s="185"/>
      <c r="CV171" s="185"/>
      <c r="CW171" s="185"/>
      <c r="CX171" s="185"/>
    </row>
    <row r="172" spans="36:102" ht="15" customHeight="1" x14ac:dyDescent="0.25">
      <c r="AJ172" s="234"/>
      <c r="AK172" s="4"/>
      <c r="BI172" s="47"/>
      <c r="BJ172" s="47"/>
      <c r="BK172" s="47"/>
      <c r="BL172" s="47"/>
      <c r="BM172" s="47"/>
      <c r="BN172" s="47"/>
      <c r="BO172" s="47"/>
      <c r="BP172" s="47"/>
      <c r="BQ172" s="47"/>
      <c r="BR172" s="47"/>
      <c r="BS172" s="47"/>
      <c r="BT172" s="47"/>
      <c r="BU172" s="47"/>
      <c r="BV172" s="47"/>
      <c r="BW172" s="47"/>
      <c r="BX172" s="47"/>
      <c r="BY172" s="47"/>
      <c r="BZ172" s="47"/>
      <c r="CA172" s="185"/>
      <c r="CB172" s="185"/>
      <c r="CC172" s="47"/>
      <c r="CD172" s="47"/>
      <c r="CE172" s="185"/>
      <c r="CF172" s="185"/>
      <c r="CG172" s="185"/>
      <c r="CN172" s="55"/>
      <c r="CO172" s="55"/>
      <c r="CP172" s="55"/>
      <c r="CQ172" s="185"/>
      <c r="CR172" s="185"/>
      <c r="CS172" s="185"/>
      <c r="CT172" s="185"/>
      <c r="CU172" s="185"/>
      <c r="CV172" s="185"/>
      <c r="CW172" s="185"/>
      <c r="CX172" s="185"/>
    </row>
    <row r="173" spans="36:102" ht="15" customHeight="1" x14ac:dyDescent="0.25">
      <c r="AJ173" s="234"/>
      <c r="AK173" s="4"/>
      <c r="BI173" s="47"/>
      <c r="BJ173" s="47"/>
      <c r="BK173" s="47"/>
      <c r="BL173" s="47"/>
      <c r="BM173" s="47"/>
      <c r="BN173" s="47"/>
      <c r="BO173" s="47"/>
      <c r="BP173" s="47"/>
      <c r="BQ173" s="47"/>
      <c r="BR173" s="47"/>
      <c r="BS173" s="47"/>
      <c r="BT173" s="47"/>
      <c r="BU173" s="47"/>
      <c r="BV173" s="47"/>
      <c r="BW173" s="47"/>
      <c r="BX173" s="47"/>
      <c r="BY173" s="47"/>
      <c r="BZ173" s="47"/>
      <c r="CA173" s="185"/>
      <c r="CB173" s="185"/>
      <c r="CC173" s="47"/>
      <c r="CD173" s="47"/>
      <c r="CE173" s="185"/>
      <c r="CN173" s="55"/>
      <c r="CO173" s="55"/>
      <c r="CP173" s="55"/>
      <c r="CQ173" s="185"/>
      <c r="CR173" s="185"/>
      <c r="CS173" s="185"/>
      <c r="CT173" s="185"/>
      <c r="CU173" s="185"/>
      <c r="CV173" s="185"/>
      <c r="CW173" s="185"/>
      <c r="CX173" s="185"/>
    </row>
    <row r="174" spans="36:102" ht="15" customHeight="1" x14ac:dyDescent="0.25">
      <c r="AJ174" s="234"/>
      <c r="AK174" s="4"/>
      <c r="BI174" s="47"/>
      <c r="BJ174" s="47"/>
      <c r="BK174" s="47"/>
      <c r="BL174" s="47"/>
      <c r="BM174" s="47"/>
      <c r="BN174" s="47"/>
      <c r="BO174" s="47"/>
      <c r="BP174" s="47"/>
      <c r="BQ174" s="47"/>
      <c r="BR174" s="47"/>
      <c r="BS174" s="47"/>
      <c r="BT174" s="47"/>
      <c r="BU174" s="47"/>
      <c r="BV174" s="47"/>
      <c r="BW174" s="47"/>
      <c r="BX174" s="47"/>
      <c r="BY174" s="47"/>
      <c r="BZ174" s="47"/>
      <c r="CA174" s="185"/>
      <c r="CB174" s="185"/>
      <c r="CC174" s="47"/>
      <c r="CD174" s="47"/>
      <c r="CE174" s="185"/>
      <c r="CN174" s="55"/>
      <c r="CO174" s="55"/>
      <c r="CP174" s="55"/>
    </row>
    <row r="175" spans="36:102" ht="15" customHeight="1" x14ac:dyDescent="0.25">
      <c r="AJ175" s="234"/>
      <c r="AK175" s="4"/>
      <c r="BI175" s="47"/>
      <c r="BJ175" s="47"/>
      <c r="BK175" s="47"/>
      <c r="BL175" s="47"/>
      <c r="BM175" s="47"/>
      <c r="BN175" s="47"/>
      <c r="BO175" s="47"/>
      <c r="BP175" s="47"/>
      <c r="BQ175" s="47"/>
      <c r="BR175" s="47"/>
      <c r="BS175" s="47"/>
      <c r="BT175" s="47"/>
      <c r="BU175" s="47"/>
      <c r="BV175" s="47"/>
      <c r="BW175" s="47"/>
      <c r="BX175" s="47"/>
      <c r="BY175" s="47"/>
      <c r="BZ175" s="47"/>
      <c r="CA175" s="185"/>
      <c r="CB175" s="185"/>
      <c r="CC175" s="47"/>
      <c r="CD175" s="47"/>
      <c r="CE175" s="185"/>
      <c r="CN175" s="55"/>
      <c r="CO175" s="55"/>
      <c r="CP175" s="55"/>
    </row>
    <row r="176" spans="36:102" ht="15" customHeight="1" x14ac:dyDescent="0.25">
      <c r="AJ176" s="234"/>
      <c r="AK176" s="4"/>
      <c r="BI176" s="47"/>
      <c r="BJ176" s="47"/>
      <c r="BK176" s="47"/>
      <c r="BL176" s="47"/>
      <c r="BM176" s="47"/>
      <c r="BN176" s="47"/>
      <c r="BO176" s="47"/>
      <c r="BP176" s="47"/>
      <c r="BQ176" s="47"/>
      <c r="BR176" s="47"/>
      <c r="BS176" s="47"/>
      <c r="BT176" s="47"/>
      <c r="BU176" s="47"/>
      <c r="BV176" s="47"/>
      <c r="BW176" s="47"/>
      <c r="BX176" s="47"/>
      <c r="BY176" s="47"/>
      <c r="BZ176" s="47"/>
      <c r="CA176" s="185"/>
      <c r="CB176" s="185"/>
      <c r="CC176" s="47"/>
      <c r="CD176" s="47"/>
      <c r="CE176" s="185"/>
      <c r="CN176" s="47"/>
      <c r="CO176" s="55"/>
      <c r="CP176" s="55"/>
    </row>
    <row r="177" spans="36:94" ht="15" customHeight="1" x14ac:dyDescent="0.25">
      <c r="AJ177" s="234"/>
      <c r="AK177" s="4"/>
      <c r="BI177" s="47"/>
      <c r="BJ177" s="47"/>
      <c r="BK177" s="47"/>
      <c r="BL177" s="47"/>
      <c r="BM177" s="47"/>
      <c r="BN177" s="47"/>
      <c r="BO177" s="47"/>
      <c r="BP177" s="47"/>
      <c r="BQ177" s="47"/>
      <c r="BR177" s="47"/>
      <c r="BS177" s="47"/>
      <c r="BT177" s="47"/>
      <c r="BU177" s="47"/>
      <c r="BV177" s="47"/>
      <c r="BW177" s="47"/>
      <c r="BX177" s="47"/>
      <c r="BY177" s="47"/>
      <c r="BZ177" s="47"/>
      <c r="CA177" s="185"/>
      <c r="CB177" s="185"/>
      <c r="CC177" s="47"/>
      <c r="CD177" s="47"/>
      <c r="CE177" s="185"/>
      <c r="CN177" s="185"/>
      <c r="CO177" s="55"/>
      <c r="CP177" s="55"/>
    </row>
    <row r="178" spans="36:94" ht="15" customHeight="1" x14ac:dyDescent="0.25">
      <c r="AJ178" s="234"/>
      <c r="AK178" s="4"/>
      <c r="BI178" s="47"/>
      <c r="BJ178" s="47"/>
      <c r="BK178" s="47"/>
      <c r="BL178" s="47"/>
      <c r="BM178" s="47"/>
      <c r="BN178" s="47"/>
      <c r="BO178" s="47"/>
      <c r="BP178" s="47"/>
      <c r="BQ178" s="47"/>
      <c r="BR178" s="47"/>
      <c r="BS178" s="47"/>
      <c r="BT178" s="47"/>
      <c r="BU178" s="47"/>
      <c r="BV178" s="47"/>
      <c r="BW178" s="47"/>
      <c r="BX178" s="47"/>
      <c r="BY178" s="47"/>
      <c r="BZ178" s="47"/>
      <c r="CA178" s="185"/>
      <c r="CB178" s="185"/>
      <c r="CC178" s="47"/>
      <c r="CD178" s="47"/>
      <c r="CE178" s="185"/>
      <c r="CN178" s="185"/>
      <c r="CO178" s="55"/>
      <c r="CP178" s="55"/>
    </row>
    <row r="179" spans="36:94" ht="15" customHeight="1" x14ac:dyDescent="0.25">
      <c r="AJ179" s="234"/>
      <c r="AK179" s="4"/>
      <c r="BI179" s="47"/>
      <c r="BJ179" s="47"/>
      <c r="BK179" s="47"/>
      <c r="BL179" s="47"/>
      <c r="BM179" s="47"/>
      <c r="BN179" s="47"/>
      <c r="BO179" s="47"/>
      <c r="BP179" s="47"/>
      <c r="BQ179" s="47"/>
      <c r="BR179" s="47"/>
      <c r="BS179" s="47"/>
      <c r="BT179" s="47"/>
      <c r="BU179" s="47"/>
      <c r="BV179" s="47"/>
      <c r="BW179" s="47"/>
      <c r="BX179" s="47"/>
      <c r="BY179" s="47"/>
      <c r="BZ179" s="47"/>
      <c r="CA179" s="185"/>
      <c r="CB179" s="185"/>
      <c r="CC179" s="47"/>
      <c r="CD179" s="47"/>
      <c r="CN179" s="185"/>
      <c r="CO179" s="55"/>
      <c r="CP179" s="185"/>
    </row>
    <row r="180" spans="36:94" ht="15" customHeight="1" x14ac:dyDescent="0.25">
      <c r="AJ180" s="234"/>
      <c r="AK180" s="4"/>
      <c r="BI180" s="47"/>
      <c r="BJ180" s="47"/>
      <c r="BK180" s="47"/>
      <c r="BL180" s="47"/>
      <c r="BM180" s="47"/>
      <c r="BN180" s="47"/>
      <c r="BO180" s="47"/>
      <c r="BP180" s="47"/>
      <c r="BQ180" s="47"/>
      <c r="BR180" s="47"/>
      <c r="BS180" s="47"/>
      <c r="BT180" s="47"/>
      <c r="BU180" s="47"/>
      <c r="BV180" s="47"/>
      <c r="BW180" s="47"/>
      <c r="BX180" s="47"/>
      <c r="BY180" s="47"/>
      <c r="BZ180" s="47"/>
      <c r="CA180" s="185"/>
      <c r="CB180" s="185"/>
      <c r="CC180" s="47"/>
      <c r="CD180" s="47"/>
      <c r="CN180" s="185"/>
      <c r="CO180" s="55"/>
      <c r="CP180" s="185"/>
    </row>
    <row r="181" spans="36:94" ht="15" customHeight="1" x14ac:dyDescent="0.25">
      <c r="AJ181" s="234"/>
      <c r="AK181" s="4"/>
      <c r="BI181" s="47"/>
      <c r="BJ181" s="47"/>
      <c r="BK181" s="47"/>
      <c r="BL181" s="47"/>
      <c r="BM181" s="47"/>
      <c r="BN181" s="47"/>
      <c r="BO181" s="47"/>
      <c r="BP181" s="47"/>
      <c r="BQ181" s="47"/>
      <c r="BR181" s="47"/>
      <c r="BS181" s="47"/>
      <c r="BT181" s="47"/>
      <c r="BU181" s="47"/>
      <c r="BV181" s="47"/>
      <c r="BW181" s="47"/>
      <c r="BX181" s="185"/>
      <c r="BY181" s="185"/>
      <c r="BZ181" s="185"/>
      <c r="CA181" s="185"/>
      <c r="CB181" s="185"/>
      <c r="CC181" s="47"/>
      <c r="CD181" s="47"/>
      <c r="CN181" s="185"/>
      <c r="CO181" s="55"/>
      <c r="CP181" s="185"/>
    </row>
    <row r="182" spans="36:94" ht="15" customHeight="1" x14ac:dyDescent="0.25">
      <c r="AJ182" s="234"/>
      <c r="AK182" s="4"/>
      <c r="BI182" s="47"/>
      <c r="BJ182" s="47"/>
      <c r="BK182" s="47"/>
      <c r="BL182" s="47"/>
      <c r="BM182" s="47"/>
      <c r="BN182" s="47"/>
      <c r="BO182" s="47"/>
      <c r="BP182" s="47"/>
      <c r="BQ182" s="47"/>
      <c r="BR182" s="47"/>
      <c r="BS182" s="47"/>
      <c r="BT182" s="47"/>
      <c r="BU182" s="47"/>
      <c r="BV182" s="47"/>
      <c r="BW182" s="47"/>
      <c r="BX182" s="185"/>
      <c r="BY182" s="185"/>
      <c r="BZ182" s="185"/>
      <c r="CA182" s="185"/>
      <c r="CB182" s="185"/>
      <c r="CC182" s="185"/>
      <c r="CD182" s="185"/>
      <c r="CN182" s="185"/>
      <c r="CO182" s="185"/>
      <c r="CP182" s="185"/>
    </row>
    <row r="183" spans="36:94" ht="15" customHeight="1" x14ac:dyDescent="0.25">
      <c r="AJ183" s="234"/>
      <c r="AK183" s="4"/>
      <c r="BI183" s="47"/>
      <c r="BJ183" s="47"/>
      <c r="BK183" s="47"/>
      <c r="BL183" s="47"/>
      <c r="BM183" s="47"/>
      <c r="BN183" s="47"/>
      <c r="BO183" s="47"/>
      <c r="BP183" s="47"/>
      <c r="BQ183" s="47"/>
      <c r="BR183" s="47"/>
      <c r="BS183" s="47"/>
      <c r="BT183" s="47"/>
      <c r="BU183" s="47"/>
      <c r="BV183" s="47"/>
      <c r="BW183" s="47"/>
      <c r="BX183" s="185"/>
      <c r="BY183" s="185"/>
      <c r="BZ183" s="185"/>
      <c r="CA183" s="185"/>
      <c r="CB183" s="185"/>
      <c r="CC183" s="185"/>
      <c r="CD183" s="185"/>
      <c r="CN183" s="185"/>
      <c r="CO183" s="185"/>
      <c r="CP183" s="185"/>
    </row>
    <row r="184" spans="36:94" ht="15" customHeight="1" x14ac:dyDescent="0.25">
      <c r="AJ184" s="234"/>
      <c r="AK184" s="4"/>
      <c r="BI184" s="47"/>
      <c r="BJ184" s="47"/>
      <c r="BK184" s="47"/>
      <c r="BL184" s="47"/>
      <c r="BM184" s="47"/>
      <c r="BN184" s="47"/>
      <c r="BO184" s="47"/>
      <c r="BP184" s="47"/>
      <c r="BQ184" s="47"/>
      <c r="BR184" s="47"/>
      <c r="BS184" s="47"/>
      <c r="BT184" s="47"/>
      <c r="BU184" s="47"/>
      <c r="BV184" s="47"/>
      <c r="BW184" s="47"/>
      <c r="BX184" s="185"/>
      <c r="BY184" s="185"/>
      <c r="BZ184" s="185"/>
      <c r="CA184" s="185"/>
      <c r="CB184" s="185"/>
      <c r="CC184" s="185"/>
      <c r="CD184" s="185"/>
      <c r="CN184" s="185"/>
      <c r="CO184" s="185"/>
      <c r="CP184" s="185"/>
    </row>
    <row r="185" spans="36:94" ht="15" customHeight="1" x14ac:dyDescent="0.25">
      <c r="AJ185" s="234"/>
      <c r="AK185" s="4"/>
      <c r="BI185" s="47"/>
      <c r="BJ185" s="185"/>
      <c r="BK185" s="185"/>
      <c r="BL185" s="185"/>
      <c r="BM185" s="185"/>
      <c r="BN185" s="185"/>
      <c r="BO185" s="185"/>
      <c r="BP185" s="185"/>
      <c r="BQ185" s="185"/>
      <c r="BR185" s="47"/>
      <c r="BS185" s="47"/>
      <c r="BT185" s="47"/>
      <c r="BU185" s="185"/>
      <c r="BV185" s="185"/>
      <c r="BW185" s="185"/>
      <c r="CB185" s="185"/>
      <c r="CC185" s="185"/>
      <c r="CD185" s="185"/>
      <c r="CN185" s="185"/>
      <c r="CO185" s="185"/>
      <c r="CP185" s="185"/>
    </row>
    <row r="186" spans="36:94" ht="15" customHeight="1" x14ac:dyDescent="0.25">
      <c r="AJ186" s="234"/>
      <c r="AK186" s="4"/>
      <c r="BI186" s="185"/>
      <c r="BJ186" s="185"/>
      <c r="BK186" s="185"/>
      <c r="BL186" s="185"/>
      <c r="BM186" s="185"/>
      <c r="BN186" s="185"/>
      <c r="BO186" s="185"/>
      <c r="BP186" s="185"/>
      <c r="BQ186" s="185"/>
      <c r="BR186" s="185"/>
      <c r="BS186" s="47"/>
      <c r="BT186" s="185"/>
      <c r="CC186" s="185"/>
      <c r="CD186" s="185"/>
      <c r="CN186" s="185"/>
      <c r="CO186" s="185"/>
      <c r="CP186" s="185"/>
    </row>
    <row r="187" spans="36:94" ht="15" customHeight="1" x14ac:dyDescent="0.25">
      <c r="AJ187" s="234"/>
      <c r="AK187" s="4"/>
      <c r="BI187" s="185"/>
      <c r="BJ187" s="185"/>
      <c r="BK187" s="185"/>
      <c r="BL187" s="185"/>
      <c r="BM187" s="185"/>
      <c r="BN187" s="185"/>
      <c r="BO187" s="185"/>
      <c r="BP187" s="185"/>
      <c r="BQ187" s="185"/>
      <c r="BR187" s="185"/>
      <c r="BS187" s="185"/>
      <c r="CC187" s="185"/>
      <c r="CD187" s="185"/>
      <c r="CN187" s="185"/>
      <c r="CO187" s="185"/>
      <c r="CP187" s="185"/>
    </row>
    <row r="188" spans="36:94" ht="15" customHeight="1" x14ac:dyDescent="0.25">
      <c r="AJ188" s="234"/>
      <c r="AK188" s="4"/>
      <c r="BI188" s="185"/>
      <c r="BJ188" s="185"/>
      <c r="BK188" s="185"/>
      <c r="BL188" s="185"/>
      <c r="BM188" s="185"/>
      <c r="BN188" s="185"/>
      <c r="BO188" s="185"/>
      <c r="BP188" s="185"/>
      <c r="BQ188" s="185"/>
      <c r="BR188" s="185"/>
      <c r="BS188" s="185"/>
      <c r="CC188" s="185"/>
      <c r="CD188" s="185"/>
      <c r="CN188" s="185"/>
      <c r="CO188" s="185"/>
      <c r="CP188" s="185"/>
    </row>
    <row r="189" spans="36:94" ht="15" customHeight="1" x14ac:dyDescent="0.25">
      <c r="AJ189" s="234"/>
      <c r="AK189" s="4"/>
      <c r="BI189" s="185"/>
      <c r="BJ189" s="185"/>
      <c r="BK189" s="185"/>
      <c r="BL189" s="185"/>
      <c r="BM189" s="185"/>
      <c r="BN189" s="185"/>
      <c r="BO189" s="185"/>
      <c r="BP189" s="185"/>
      <c r="BQ189" s="185"/>
      <c r="BR189" s="185"/>
      <c r="BS189" s="185"/>
      <c r="CC189" s="185"/>
      <c r="CD189" s="185"/>
      <c r="CN189" s="185"/>
      <c r="CO189" s="185"/>
      <c r="CP189" s="185"/>
    </row>
    <row r="190" spans="36:94" ht="15" customHeight="1" x14ac:dyDescent="0.25">
      <c r="AJ190" s="234"/>
      <c r="AK190" s="4"/>
      <c r="BI190" s="185"/>
      <c r="BJ190" s="185"/>
      <c r="BK190" s="185"/>
      <c r="BL190" s="185"/>
      <c r="BM190" s="185"/>
      <c r="BN190" s="185"/>
      <c r="BO190" s="185"/>
      <c r="BP190" s="185"/>
      <c r="BQ190" s="185"/>
      <c r="BR190" s="185"/>
      <c r="BS190" s="185"/>
      <c r="CC190" s="185"/>
      <c r="CD190" s="185"/>
      <c r="CN190" s="185"/>
      <c r="CO190" s="185"/>
      <c r="CP190" s="185"/>
    </row>
    <row r="191" spans="36:94" ht="15" customHeight="1" x14ac:dyDescent="0.25">
      <c r="AJ191" s="234"/>
      <c r="AK191" s="4"/>
      <c r="BI191" s="185"/>
      <c r="BQ191" s="185"/>
      <c r="BR191" s="185"/>
      <c r="BS191" s="185"/>
      <c r="CC191" s="185"/>
      <c r="CD191" s="185"/>
      <c r="CN191" s="185"/>
      <c r="CO191" s="185"/>
      <c r="CP191" s="185"/>
    </row>
    <row r="192" spans="36:94" ht="15" customHeight="1" x14ac:dyDescent="0.25">
      <c r="AJ192" s="234"/>
      <c r="AK192" s="4"/>
      <c r="BR192" s="185"/>
      <c r="BS192" s="185"/>
      <c r="CC192" s="185"/>
      <c r="CD192" s="185"/>
      <c r="CO192" s="185"/>
      <c r="CP192" s="185"/>
    </row>
    <row r="193" spans="36:94" ht="15" customHeight="1" x14ac:dyDescent="0.25">
      <c r="AJ193" s="234"/>
      <c r="AK193" s="4"/>
      <c r="BR193" s="185"/>
      <c r="BS193" s="185"/>
      <c r="CC193" s="185"/>
      <c r="CD193" s="185"/>
      <c r="CO193" s="185"/>
      <c r="CP193" s="185"/>
    </row>
    <row r="194" spans="36:94" ht="15" customHeight="1" x14ac:dyDescent="0.25">
      <c r="AJ194" s="234"/>
      <c r="AK194" s="4"/>
      <c r="BR194" s="185"/>
      <c r="BS194" s="185"/>
      <c r="CC194" s="185"/>
      <c r="CD194" s="185"/>
      <c r="CO194" s="185"/>
    </row>
    <row r="195" spans="36:94" ht="15" customHeight="1" x14ac:dyDescent="0.25">
      <c r="AJ195" s="234"/>
      <c r="AK195" s="4"/>
      <c r="BR195" s="185"/>
      <c r="BS195" s="185"/>
      <c r="CC195" s="185"/>
      <c r="CD195" s="185"/>
      <c r="CO195" s="185"/>
    </row>
    <row r="196" spans="36:94" ht="15" customHeight="1" x14ac:dyDescent="0.25">
      <c r="AJ196" s="234"/>
      <c r="AK196" s="4"/>
      <c r="BS196" s="185"/>
      <c r="CC196" s="185"/>
      <c r="CD196" s="185"/>
      <c r="CO196" s="185"/>
    </row>
    <row r="197" spans="36:94" x14ac:dyDescent="0.25">
      <c r="AJ197" s="234"/>
      <c r="AK197" s="4"/>
    </row>
  </sheetData>
  <autoFilter ref="CQ1:CY20" xr:uid="{00000000-0009-0000-0000-000002000000}"/>
  <sortState xmlns:xlrd2="http://schemas.microsoft.com/office/spreadsheetml/2017/richdata2" ref="C3:BF77">
    <sortCondition ref="I3:I77"/>
  </sortState>
  <mergeCells count="104">
    <mergeCell ref="AJ109:AK109"/>
    <mergeCell ref="A1:A2"/>
    <mergeCell ref="B1:B2"/>
    <mergeCell ref="C1:C2"/>
    <mergeCell ref="D1:D2"/>
    <mergeCell ref="E1:E2"/>
    <mergeCell ref="F1:F2"/>
    <mergeCell ref="A3:A7"/>
    <mergeCell ref="A8:A21"/>
    <mergeCell ref="N1:N2"/>
    <mergeCell ref="O1:P1"/>
    <mergeCell ref="Q1:R1"/>
    <mergeCell ref="S1:S2"/>
    <mergeCell ref="T1:U1"/>
    <mergeCell ref="V1:V2"/>
    <mergeCell ref="G1:G2"/>
    <mergeCell ref="H1:H2"/>
    <mergeCell ref="I1:I2"/>
    <mergeCell ref="J1:J2"/>
    <mergeCell ref="K1:K2"/>
    <mergeCell ref="L1:M1"/>
    <mergeCell ref="W1:W2"/>
    <mergeCell ref="X1:Y1"/>
    <mergeCell ref="Z1:Z2"/>
    <mergeCell ref="AA1:AA2"/>
    <mergeCell ref="AB1:AC1"/>
    <mergeCell ref="AD1:AD2"/>
    <mergeCell ref="A22:A32"/>
    <mergeCell ref="A33:A50"/>
    <mergeCell ref="A51:A77"/>
    <mergeCell ref="AM1:AM2"/>
    <mergeCell ref="AN1:AN2"/>
    <mergeCell ref="AO1:AP1"/>
    <mergeCell ref="AQ1:AQ2"/>
    <mergeCell ref="AR1:AS1"/>
    <mergeCell ref="AT1:AT2"/>
    <mergeCell ref="AE1:AE2"/>
    <mergeCell ref="AF1:AG1"/>
    <mergeCell ref="AH1:AH2"/>
    <mergeCell ref="AI1:AI2"/>
    <mergeCell ref="AJ1:AJ2"/>
    <mergeCell ref="AK1:AL1"/>
    <mergeCell ref="BC1:BC2"/>
    <mergeCell ref="BD1:BD2"/>
    <mergeCell ref="BE1:BE2"/>
    <mergeCell ref="BF1:BF2"/>
    <mergeCell ref="AU1:AU2"/>
    <mergeCell ref="AV1:AV2"/>
    <mergeCell ref="AW1:AW2"/>
    <mergeCell ref="AX1:AX2"/>
    <mergeCell ref="AY1:AY2"/>
    <mergeCell ref="AZ1:AZ2"/>
    <mergeCell ref="CY1:CY2"/>
    <mergeCell ref="CL1:CL2"/>
    <mergeCell ref="CM1:CM2"/>
    <mergeCell ref="CN1:CN2"/>
    <mergeCell ref="CQ1:CQ2"/>
    <mergeCell ref="CR1:CR2"/>
    <mergeCell ref="CS1:CS2"/>
    <mergeCell ref="CF1:CF2"/>
    <mergeCell ref="CG1:CG2"/>
    <mergeCell ref="CH1:CH2"/>
    <mergeCell ref="CI1:CI2"/>
    <mergeCell ref="CJ1:CJ2"/>
    <mergeCell ref="CK1:CK2"/>
    <mergeCell ref="CT1:CT2"/>
    <mergeCell ref="CU1:CU2"/>
    <mergeCell ref="CV1:CV2"/>
    <mergeCell ref="CW1:CW2"/>
    <mergeCell ref="CX1:CX2"/>
    <mergeCell ref="BX1:BX2"/>
    <mergeCell ref="BY1:BY2"/>
    <mergeCell ref="BZ1:BZ2"/>
    <mergeCell ref="CA1:CA2"/>
    <mergeCell ref="CB1:CB2"/>
    <mergeCell ref="CC1:CC2"/>
    <mergeCell ref="L84:L85"/>
    <mergeCell ref="M84:M85"/>
    <mergeCell ref="N84:N85"/>
    <mergeCell ref="S84:S85"/>
    <mergeCell ref="BP1:BP2"/>
    <mergeCell ref="BQ1:BQ2"/>
    <mergeCell ref="BR1:BR2"/>
    <mergeCell ref="BU1:BU2"/>
    <mergeCell ref="BV1:BV2"/>
    <mergeCell ref="BW1:BW2"/>
    <mergeCell ref="BJ1:BJ2"/>
    <mergeCell ref="BK1:BK2"/>
    <mergeCell ref="BL1:BL2"/>
    <mergeCell ref="BM1:BM2"/>
    <mergeCell ref="BN1:BN2"/>
    <mergeCell ref="BO1:BO2"/>
    <mergeCell ref="BA1:BA2"/>
    <mergeCell ref="BB1:BB2"/>
    <mergeCell ref="AF87:AF88"/>
    <mergeCell ref="BD92:BF92"/>
    <mergeCell ref="AO79:AP79"/>
    <mergeCell ref="I80:J80"/>
    <mergeCell ref="M80:M81"/>
    <mergeCell ref="N80:N81"/>
    <mergeCell ref="AF80:AF81"/>
    <mergeCell ref="M82:M83"/>
    <mergeCell ref="N82:N83"/>
    <mergeCell ref="U79:V79"/>
  </mergeCells>
  <conditionalFormatting sqref="K3:K77">
    <cfRule type="cellIs" dxfId="189" priority="102" operator="equal">
      <formula>"مصعدة"</formula>
    </cfRule>
    <cfRule type="cellIs" dxfId="188" priority="103" operator="equal">
      <formula>"24 Hours"</formula>
    </cfRule>
    <cfRule type="cellIs" dxfId="187" priority="104" operator="equal">
      <formula>"48 Hours"</formula>
    </cfRule>
    <cfRule type="cellIs" dxfId="186" priority="105" operator="equal">
      <formula>"72 Hours"</formula>
    </cfRule>
    <cfRule type="cellIs" dxfId="185" priority="106" operator="equal">
      <formula>"More than 72 Hours"</formula>
    </cfRule>
  </conditionalFormatting>
  <conditionalFormatting sqref="BA3:BA16">
    <cfRule type="cellIs" dxfId="184" priority="41" operator="equal">
      <formula>1</formula>
    </cfRule>
  </conditionalFormatting>
  <conditionalFormatting sqref="BA18:BA20">
    <cfRule type="cellIs" dxfId="183" priority="85" operator="equal">
      <formula>1</formula>
    </cfRule>
  </conditionalFormatting>
  <conditionalFormatting sqref="BA22:BA23">
    <cfRule type="cellIs" dxfId="182" priority="83" operator="equal">
      <formula>1</formula>
    </cfRule>
  </conditionalFormatting>
  <conditionalFormatting sqref="BA25:BA50">
    <cfRule type="cellIs" dxfId="181" priority="43" operator="equal">
      <formula>1</formula>
    </cfRule>
  </conditionalFormatting>
  <conditionalFormatting sqref="BA52:BA77">
    <cfRule type="cellIs" dxfId="180" priority="26" operator="equal">
      <formula>1</formula>
    </cfRule>
  </conditionalFormatting>
  <conditionalFormatting sqref="BB61">
    <cfRule type="cellIs" dxfId="179" priority="42" operator="equal">
      <formula>1</formula>
    </cfRule>
  </conditionalFormatting>
  <conditionalFormatting sqref="BD1:BD38 BD68:BD92 BD94:BD96 BD108:BD112 BD114:BD136 BD138:BD139 BD146:BD1048576">
    <cfRule type="cellIs" dxfId="177" priority="174" stopIfTrue="1" operator="equal">
      <formula>"Satisfied"</formula>
    </cfRule>
  </conditionalFormatting>
  <conditionalFormatting sqref="BD39:BD67">
    <cfRule type="cellIs" dxfId="174" priority="161" stopIfTrue="1" operator="equal">
      <formula>"Satisfied"</formula>
    </cfRule>
  </conditionalFormatting>
  <conditionalFormatting sqref="BE3:BE77">
    <cfRule type="cellIs" dxfId="172" priority="168" operator="equal">
      <formula>"Patient"</formula>
    </cfRule>
    <cfRule type="cellIs" dxfId="171" priority="169" operator="equal">
      <formula>"Hospital"</formula>
    </cfRule>
  </conditionalFormatting>
  <conditionalFormatting sqref="BI135">
    <cfRule type="cellIs" dxfId="169" priority="183" operator="equal">
      <formula>"Dissatisfied"</formula>
    </cfRule>
    <cfRule type="cellIs" dxfId="168" priority="184" operator="equal">
      <formula>"Neutral"</formula>
    </cfRule>
    <cfRule type="cellIs" dxfId="167" priority="185" operator="equal">
      <formula>"Satisfied"</formula>
    </cfRule>
  </conditionalFormatting>
  <conditionalFormatting sqref="BR3:BR9">
    <cfRule type="cellIs" dxfId="166" priority="21" operator="equal">
      <formula>"مصعدة"</formula>
    </cfRule>
    <cfRule type="cellIs" dxfId="165" priority="22" operator="equal">
      <formula>"24 Hours"</formula>
    </cfRule>
    <cfRule type="cellIs" dxfId="164" priority="23" operator="equal">
      <formula>"48 Hours"</formula>
    </cfRule>
    <cfRule type="cellIs" dxfId="163" priority="24" operator="equal">
      <formula>"72 Hours"</formula>
    </cfRule>
    <cfRule type="cellIs" dxfId="162" priority="25" operator="equal">
      <formula>"More than 72 Hours"</formula>
    </cfRule>
  </conditionalFormatting>
  <conditionalFormatting sqref="CC3:CC26">
    <cfRule type="cellIs" dxfId="161" priority="16" operator="equal">
      <formula>"مصعدة"</formula>
    </cfRule>
    <cfRule type="cellIs" dxfId="160" priority="17" operator="equal">
      <formula>"24 Hours"</formula>
    </cfRule>
    <cfRule type="cellIs" dxfId="159" priority="18" operator="equal">
      <formula>"48 Hours"</formula>
    </cfRule>
    <cfRule type="cellIs" dxfId="158" priority="19" operator="equal">
      <formula>"72 Hours"</formula>
    </cfRule>
    <cfRule type="cellIs" dxfId="157" priority="20" operator="equal">
      <formula>"More than 72 Hours"</formula>
    </cfRule>
  </conditionalFormatting>
  <conditionalFormatting sqref="CN3:CN28">
    <cfRule type="cellIs" dxfId="156" priority="6" operator="equal">
      <formula>"مصعدة"</formula>
    </cfRule>
    <cfRule type="cellIs" dxfId="155" priority="7" operator="equal">
      <formula>"24 Hours"</formula>
    </cfRule>
    <cfRule type="cellIs" dxfId="154" priority="8" operator="equal">
      <formula>"48 Hours"</formula>
    </cfRule>
    <cfRule type="cellIs" dxfId="153" priority="9" operator="equal">
      <formula>"72 Hours"</formula>
    </cfRule>
    <cfRule type="cellIs" dxfId="152" priority="10" operator="equal">
      <formula>"More than 72 Hours"</formula>
    </cfRule>
  </conditionalFormatting>
  <conditionalFormatting sqref="CY3:CY20">
    <cfRule type="cellIs" dxfId="151" priority="1" operator="equal">
      <formula>"مصعدة"</formula>
    </cfRule>
    <cfRule type="cellIs" dxfId="150" priority="2" operator="equal">
      <formula>"24 Hours"</formula>
    </cfRule>
    <cfRule type="cellIs" dxfId="149" priority="3" operator="equal">
      <formula>"48 Hours"</formula>
    </cfRule>
    <cfRule type="cellIs" dxfId="148" priority="4" operator="equal">
      <formula>"72 Hours"</formula>
    </cfRule>
    <cfRule type="cellIs" dxfId="147" priority="5" operator="equal">
      <formula>"More than 72 Hours"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73" stopIfTrue="1" operator="equal" id="{1F9B5718-FB50-4769-9291-E22D42A33757}">
            <xm:f>'[2023 Q4.xlsx]Dropdown'!#REF!</xm:f>
            <x14:dxf>
              <fill>
                <patternFill>
                  <bgColor rgb="FFFFEB9C"/>
                </patternFill>
              </fill>
            </x14:dxf>
          </x14:cfRule>
          <xm:sqref>BD1:BD38 BD68:BD92 BD94:BD96 BD108:BD112 BD114:BD136 BD138:BD139 BD146:BD1048576</xm:sqref>
        </x14:conditionalFormatting>
        <x14:conditionalFormatting xmlns:xm="http://schemas.microsoft.com/office/excel/2006/main">
          <x14:cfRule type="cellIs" priority="159" stopIfTrue="1" operator="equal" id="{B6C4BE91-14D2-45DE-A0A4-5548E03AF641}">
            <xm:f>'[2023 Q4.xlsx]Dropdown'!#REF!</xm:f>
            <x14:dxf>
              <fill>
                <patternFill>
                  <bgColor rgb="FFFFC7CE"/>
                </patternFill>
              </fill>
            </x14:dxf>
          </x14:cfRule>
          <xm:sqref>BD3:BD77 BF3:BF77</xm:sqref>
        </x14:conditionalFormatting>
        <x14:conditionalFormatting xmlns:xm="http://schemas.microsoft.com/office/excel/2006/main">
          <x14:cfRule type="cellIs" priority="160" stopIfTrue="1" operator="equal" id="{96CAC124-0835-4B95-BB65-6C7413035B6B}">
            <xm:f>'[2023 Q4.xlsx]Dropdown'!#REF!</xm:f>
            <x14:dxf>
              <fill>
                <patternFill>
                  <bgColor rgb="FFFFEB9C"/>
                </patternFill>
              </fill>
            </x14:dxf>
          </x14:cfRule>
          <xm:sqref>BD39:BD67</xm:sqref>
        </x14:conditionalFormatting>
        <x14:conditionalFormatting xmlns:xm="http://schemas.microsoft.com/office/excel/2006/main">
          <x14:cfRule type="cellIs" priority="172" stopIfTrue="1" operator="equal" id="{70718EA8-6397-408C-95D0-F059683743D2}">
            <xm:f>'[2023 Q4.xlsx]Dropdown'!#REF!</xm:f>
            <x14:dxf>
              <fill>
                <patternFill>
                  <bgColor rgb="FFFFC7CE"/>
                </patternFill>
              </fill>
            </x14:dxf>
          </x14:cfRule>
          <xm:sqref>BD1:BF2 BD78:BF92 BD94:BF96 BD108:BF112 BD114:BF136 BD138:BF139 BD146:BF1048576</xm:sqref>
        </x14:conditionalFormatting>
        <x14:conditionalFormatting xmlns:xm="http://schemas.microsoft.com/office/excel/2006/main">
          <x14:cfRule type="cellIs" priority="170" stopIfTrue="1" operator="equal" id="{FD70CD6A-7919-4F28-B998-2DDE674C6D81}">
            <xm:f>'[2023 Q4.xlsx]Dropdown'!#REF!</xm:f>
            <x14:dxf>
              <fill>
                <patternFill>
                  <bgColor rgb="FFFFC7CE"/>
                </patternFill>
              </fill>
            </x14:dxf>
          </x14:cfRule>
          <xm:sqref>BE3:BE77</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'C:\Users\n.pr012\OneDrive - Al Hammadi\Patient Experience Department\Final Reports - Complaints Portal\1.1. Complaints Reports\[Complaints Report - 2025.xlsx]DropDown'!#REF!</xm:f>
          </x14:formula1>
          <xm:sqref>AR105 AR114</xm:sqref>
        </x14:dataValidation>
        <x14:dataValidation type="list" allowBlank="1" showInputMessage="1" showErrorMessage="1" xr:uid="{00000000-0002-0000-0200-000001000000}">
          <x14:formula1>
            <xm:f>'C:\Users\n.patientrelations03\Desktop\[2023 Q4.xlsx]Dropdown'!#REF!</xm:f>
          </x14:formula1>
          <xm:sqref>K1 BD146:BD1048576 BD94:BD96 BD1:BD92 K78:K1048576 BD138:BD139 BD108:BD112 BD114:BD136</xm:sqref>
        </x14:dataValidation>
        <x14:dataValidation type="list" allowBlank="1" showInputMessage="1" showErrorMessage="1" xr:uid="{00000000-0002-0000-0200-000002000000}">
          <x14:formula1>
            <xm:f>'C:\Users\n.patientrelations03\AppData\Local\Temp\Temp1_Submission of Complaints'' related Documents by 19th of February 2026.zip\[Complaints Report - 2022.xlsx]Dropdown'!#REF!</xm:f>
          </x14:formula1>
          <xm:sqref>K3:K77 BR3:BR9 CC3:CC26 CN3:CN28 CY3:CY20</xm:sqref>
        </x14:dataValidation>
        <x14:dataValidation type="list" allowBlank="1" showInputMessage="1" showErrorMessage="1" xr:uid="{00000000-0002-0000-0200-000003000000}">
          <x14:formula1>
            <xm:f>Dropdown!$H$3:$H$5</xm:f>
          </x14:formula1>
          <xm:sqref>AX3:AX77</xm:sqref>
        </x14:dataValidation>
        <x14:dataValidation type="list" allowBlank="1" showInputMessage="1" showErrorMessage="1" xr:uid="{00000000-0002-0000-0200-000004000000}">
          <x14:formula1>
            <xm:f>Dropdown!$J$3:$J$8</xm:f>
          </x14:formula1>
          <xm:sqref>AY3:AY77</xm:sqref>
        </x14:dataValidation>
        <x14:dataValidation type="list" allowBlank="1" showInputMessage="1" showErrorMessage="1" xr:uid="{00000000-0002-0000-0200-000005000000}">
          <x14:formula1>
            <xm:f>Dropdown!$A$16:$A$17</xm:f>
          </x14:formula1>
          <xm:sqref>BE3:BE77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GN196"/>
  <sheetViews>
    <sheetView topLeftCell="AS1" zoomScale="70" zoomScaleNormal="70" workbookViewId="0">
      <selection activeCell="AV7" sqref="AV7:AW7"/>
    </sheetView>
  </sheetViews>
  <sheetFormatPr defaultColWidth="9.5703125" defaultRowHeight="15" x14ac:dyDescent="0.25"/>
  <cols>
    <col min="1" max="1" width="11.140625" style="123" bestFit="1" customWidth="1"/>
    <col min="2" max="2" width="6.7109375" style="4" customWidth="1"/>
    <col min="3" max="3" width="11.140625" style="65" customWidth="1"/>
    <col min="4" max="4" width="12.85546875" style="4" bestFit="1" customWidth="1"/>
    <col min="5" max="5" width="17.28515625" style="4" bestFit="1" customWidth="1"/>
    <col min="6" max="6" width="12.42578125" style="4" bestFit="1" customWidth="1"/>
    <col min="7" max="7" width="20.7109375" style="4" bestFit="1" customWidth="1"/>
    <col min="8" max="8" width="19.140625" style="4" customWidth="1"/>
    <col min="9" max="9" width="27.85546875" style="234" bestFit="1" customWidth="1"/>
    <col min="10" max="10" width="16.7109375" style="4" customWidth="1"/>
    <col min="11" max="11" width="17.85546875" style="4" bestFit="1" customWidth="1"/>
    <col min="12" max="12" width="28" style="63" bestFit="1" customWidth="1"/>
    <col min="13" max="13" width="11" style="4" bestFit="1" customWidth="1"/>
    <col min="14" max="14" width="19.42578125" style="4" bestFit="1" customWidth="1"/>
    <col min="15" max="15" width="25.5703125" style="4" bestFit="1" customWidth="1"/>
    <col min="16" max="16" width="11" style="4" bestFit="1" customWidth="1"/>
    <col min="17" max="17" width="27" style="4" bestFit="1" customWidth="1"/>
    <col min="18" max="18" width="18.42578125" style="4" bestFit="1" customWidth="1"/>
    <col min="19" max="19" width="19.42578125" style="4" bestFit="1" customWidth="1"/>
    <col min="20" max="20" width="25.28515625" style="4" bestFit="1" customWidth="1"/>
    <col min="21" max="21" width="14.5703125" style="4" bestFit="1" customWidth="1"/>
    <col min="22" max="22" width="19.42578125" style="4" bestFit="1" customWidth="1"/>
    <col min="23" max="23" width="33.7109375" style="307" bestFit="1" customWidth="1"/>
    <col min="24" max="24" width="26.5703125" style="4" bestFit="1" customWidth="1"/>
    <col min="25" max="25" width="11" style="64" bestFit="1" customWidth="1"/>
    <col min="26" max="26" width="19.42578125" style="4" bestFit="1" customWidth="1"/>
    <col min="27" max="27" width="36.140625" style="4" bestFit="1" customWidth="1"/>
    <col min="28" max="28" width="26.5703125" style="4" bestFit="1" customWidth="1"/>
    <col min="29" max="29" width="11" style="64" bestFit="1" customWidth="1"/>
    <col min="30" max="30" width="19.42578125" style="4" bestFit="1" customWidth="1"/>
    <col min="31" max="31" width="33.5703125" style="4" bestFit="1" customWidth="1"/>
    <col min="32" max="32" width="26" style="4" bestFit="1" customWidth="1"/>
    <col min="33" max="33" width="10.7109375" style="4" bestFit="1" customWidth="1"/>
    <col min="34" max="34" width="19.42578125" style="4" bestFit="1" customWidth="1"/>
    <col min="35" max="35" width="31.7109375" style="4" bestFit="1" customWidth="1"/>
    <col min="36" max="36" width="35" style="4" bestFit="1" customWidth="1"/>
    <col min="37" max="37" width="23.140625" style="63" bestFit="1" customWidth="1"/>
    <col min="38" max="38" width="10.42578125" style="4" bestFit="1" customWidth="1"/>
    <col min="39" max="39" width="19.42578125" style="4" bestFit="1" customWidth="1"/>
    <col min="40" max="40" width="34.140625" style="4" bestFit="1" customWidth="1"/>
    <col min="41" max="41" width="36.7109375" style="4" customWidth="1"/>
    <col min="42" max="42" width="16.5703125" style="64" customWidth="1"/>
    <col min="43" max="43" width="25.28515625" style="4" bestFit="1" customWidth="1"/>
    <col min="44" max="44" width="36.7109375" style="4" customWidth="1"/>
    <col min="45" max="45" width="28.7109375" style="63" customWidth="1"/>
    <col min="46" max="46" width="15.5703125" style="64" customWidth="1"/>
    <col min="47" max="47" width="31.140625" style="4" customWidth="1"/>
    <col min="48" max="48" width="10.42578125" style="4" customWidth="1"/>
    <col min="49" max="49" width="42.85546875" style="4" bestFit="1" customWidth="1"/>
    <col min="50" max="53" width="28.42578125" style="65" customWidth="1"/>
    <col min="54" max="54" width="33.7109375" style="283" customWidth="1"/>
    <col min="55" max="55" width="30" style="268" customWidth="1"/>
    <col min="56" max="56" width="32.5703125" style="4" hidden="1" customWidth="1"/>
    <col min="57" max="57" width="27.140625" style="4" bestFit="1" customWidth="1"/>
    <col min="58" max="58" width="37.7109375" style="4" customWidth="1"/>
    <col min="60" max="60" width="9.5703125" style="4"/>
    <col min="61" max="61" width="24.28515625" style="4" customWidth="1"/>
    <col min="62" max="62" width="27.140625" style="4" bestFit="1" customWidth="1"/>
    <col min="63" max="63" width="18.5703125" style="4" bestFit="1" customWidth="1"/>
    <col min="64" max="64" width="16.7109375" style="4" bestFit="1" customWidth="1"/>
    <col min="65" max="65" width="12" style="4" bestFit="1" customWidth="1"/>
    <col min="66" max="66" width="21.85546875" style="4" bestFit="1" customWidth="1"/>
    <col min="67" max="67" width="19.7109375" style="4" bestFit="1" customWidth="1"/>
    <col min="68" max="68" width="20.7109375" style="4" bestFit="1" customWidth="1"/>
    <col min="69" max="69" width="10.28515625" style="4" bestFit="1" customWidth="1"/>
    <col min="70" max="70" width="16.28515625" style="4" bestFit="1" customWidth="1"/>
    <col min="71" max="71" width="9.5703125" style="4"/>
    <col min="72" max="72" width="16" style="4" customWidth="1"/>
    <col min="73" max="73" width="15" style="4" bestFit="1" customWidth="1"/>
    <col min="74" max="74" width="15.28515625" style="4" bestFit="1" customWidth="1"/>
    <col min="75" max="75" width="16.28515625" style="4" bestFit="1" customWidth="1"/>
    <col min="76" max="76" width="11.7109375" style="4" bestFit="1" customWidth="1"/>
    <col min="77" max="77" width="18.7109375" style="4" bestFit="1" customWidth="1"/>
    <col min="78" max="78" width="18.85546875" style="4" bestFit="1" customWidth="1"/>
    <col min="79" max="79" width="20.7109375" style="4" bestFit="1" customWidth="1"/>
    <col min="80" max="80" width="20.28515625" style="4" bestFit="1" customWidth="1"/>
    <col min="81" max="81" width="16.28515625" style="4" bestFit="1" customWidth="1"/>
    <col min="82" max="82" width="9.5703125" style="4"/>
    <col min="83" max="83" width="27" style="4" customWidth="1"/>
    <col min="84" max="84" width="14.85546875" style="4" customWidth="1"/>
    <col min="85" max="85" width="15" style="4" bestFit="1" customWidth="1"/>
    <col min="86" max="86" width="16.28515625" style="4" bestFit="1" customWidth="1"/>
    <col min="87" max="88" width="15" style="4" bestFit="1" customWidth="1"/>
    <col min="89" max="89" width="20" style="4" bestFit="1" customWidth="1"/>
    <col min="90" max="90" width="20.7109375" style="4" bestFit="1" customWidth="1"/>
    <col min="91" max="91" width="20.28515625" style="4" bestFit="1" customWidth="1"/>
    <col min="92" max="92" width="16.28515625" style="4" bestFit="1" customWidth="1"/>
    <col min="93" max="93" width="9.5703125" style="4"/>
    <col min="94" max="94" width="17" style="4" bestFit="1" customWidth="1"/>
    <col min="95" max="95" width="15.42578125" style="4" customWidth="1"/>
    <col min="96" max="96" width="15" style="4" bestFit="1" customWidth="1"/>
    <col min="97" max="97" width="16.7109375" style="4" bestFit="1" customWidth="1"/>
    <col min="98" max="98" width="11.85546875" style="4" bestFit="1" customWidth="1"/>
    <col min="99" max="99" width="25.140625" style="4" bestFit="1" customWidth="1"/>
    <col min="100" max="100" width="18.28515625" style="4" bestFit="1" customWidth="1"/>
    <col min="101" max="101" width="20.7109375" style="4" customWidth="1"/>
    <col min="102" max="102" width="21.42578125" style="4" bestFit="1" customWidth="1"/>
    <col min="103" max="103" width="19.140625" style="4" bestFit="1" customWidth="1"/>
    <col min="104" max="105" width="19.85546875" style="4" bestFit="1" customWidth="1"/>
    <col min="106" max="16384" width="9.5703125" style="4"/>
  </cols>
  <sheetData>
    <row r="1" spans="1:106" s="160" customFormat="1" ht="36.75" customHeight="1" x14ac:dyDescent="0.3">
      <c r="A1" s="444" t="s">
        <v>0</v>
      </c>
      <c r="B1" s="444" t="s">
        <v>1</v>
      </c>
      <c r="C1" s="446" t="s">
        <v>2</v>
      </c>
      <c r="D1" s="434" t="s">
        <v>3</v>
      </c>
      <c r="E1" s="434" t="s">
        <v>4</v>
      </c>
      <c r="F1" s="434" t="s">
        <v>5</v>
      </c>
      <c r="G1" s="434" t="s">
        <v>6</v>
      </c>
      <c r="H1" s="434" t="s">
        <v>7</v>
      </c>
      <c r="I1" s="436" t="s">
        <v>8</v>
      </c>
      <c r="J1" s="434" t="s">
        <v>9</v>
      </c>
      <c r="K1" s="438" t="s">
        <v>10</v>
      </c>
      <c r="L1" s="426" t="s">
        <v>11</v>
      </c>
      <c r="M1" s="426"/>
      <c r="N1" s="422" t="s">
        <v>12</v>
      </c>
      <c r="O1" s="426" t="s">
        <v>13</v>
      </c>
      <c r="P1" s="426"/>
      <c r="Q1" s="426" t="s">
        <v>14</v>
      </c>
      <c r="R1" s="426"/>
      <c r="S1" s="422" t="s">
        <v>12</v>
      </c>
      <c r="T1" s="440" t="s">
        <v>15</v>
      </c>
      <c r="U1" s="440"/>
      <c r="V1" s="422" t="s">
        <v>12</v>
      </c>
      <c r="W1" s="429" t="s">
        <v>16</v>
      </c>
      <c r="X1" s="431" t="s">
        <v>17</v>
      </c>
      <c r="Y1" s="431"/>
      <c r="Z1" s="422" t="s">
        <v>12</v>
      </c>
      <c r="AA1" s="424" t="s">
        <v>18</v>
      </c>
      <c r="AB1" s="426" t="s">
        <v>19</v>
      </c>
      <c r="AC1" s="426"/>
      <c r="AD1" s="422" t="s">
        <v>12</v>
      </c>
      <c r="AE1" s="424" t="s">
        <v>20</v>
      </c>
      <c r="AF1" s="426" t="s">
        <v>21</v>
      </c>
      <c r="AG1" s="426"/>
      <c r="AH1" s="422" t="s">
        <v>12</v>
      </c>
      <c r="AI1" s="432" t="s">
        <v>22</v>
      </c>
      <c r="AJ1" s="424" t="s">
        <v>23</v>
      </c>
      <c r="AK1" s="426" t="s">
        <v>24</v>
      </c>
      <c r="AL1" s="426"/>
      <c r="AM1" s="422" t="s">
        <v>12</v>
      </c>
      <c r="AN1" s="424" t="s">
        <v>25</v>
      </c>
      <c r="AO1" s="426" t="s">
        <v>26</v>
      </c>
      <c r="AP1" s="426"/>
      <c r="AQ1" s="424" t="s">
        <v>27</v>
      </c>
      <c r="AR1" s="426" t="s">
        <v>28</v>
      </c>
      <c r="AS1" s="426"/>
      <c r="AT1" s="422" t="s">
        <v>12</v>
      </c>
      <c r="AU1" s="427" t="s">
        <v>29</v>
      </c>
      <c r="AV1" s="414" t="s">
        <v>30</v>
      </c>
      <c r="AW1" s="414" t="s">
        <v>31</v>
      </c>
      <c r="AX1" s="414" t="s">
        <v>108</v>
      </c>
      <c r="AY1" s="414" t="s">
        <v>109</v>
      </c>
      <c r="AZ1" s="414" t="s">
        <v>110</v>
      </c>
      <c r="BA1" s="414" t="s">
        <v>32</v>
      </c>
      <c r="BB1" s="416" t="s">
        <v>106</v>
      </c>
      <c r="BC1" s="418" t="s">
        <v>107</v>
      </c>
      <c r="BD1" s="420" t="s">
        <v>33</v>
      </c>
      <c r="BE1" s="420" t="s">
        <v>35</v>
      </c>
      <c r="BF1" s="420" t="s">
        <v>34</v>
      </c>
      <c r="BH1" s="161"/>
      <c r="BJ1" s="410" t="s">
        <v>2</v>
      </c>
      <c r="BK1" s="386" t="s">
        <v>3</v>
      </c>
      <c r="BL1" s="386" t="s">
        <v>4</v>
      </c>
      <c r="BM1" s="386" t="s">
        <v>5</v>
      </c>
      <c r="BN1" s="386" t="s">
        <v>6</v>
      </c>
      <c r="BO1" s="386" t="s">
        <v>7</v>
      </c>
      <c r="BP1" s="410" t="s">
        <v>8</v>
      </c>
      <c r="BQ1" s="386" t="s">
        <v>9</v>
      </c>
      <c r="BR1" s="412" t="s">
        <v>10</v>
      </c>
      <c r="BU1" s="410" t="s">
        <v>2</v>
      </c>
      <c r="BV1" s="386" t="s">
        <v>3</v>
      </c>
      <c r="BW1" s="386" t="s">
        <v>4</v>
      </c>
      <c r="BX1" s="386" t="s">
        <v>5</v>
      </c>
      <c r="BY1" s="386" t="s">
        <v>6</v>
      </c>
      <c r="BZ1" s="386" t="s">
        <v>7</v>
      </c>
      <c r="CA1" s="410" t="s">
        <v>8</v>
      </c>
      <c r="CB1" s="386" t="s">
        <v>9</v>
      </c>
      <c r="CC1" s="412" t="s">
        <v>10</v>
      </c>
      <c r="CF1" s="410" t="s">
        <v>2</v>
      </c>
      <c r="CG1" s="386" t="s">
        <v>3</v>
      </c>
      <c r="CH1" s="386" t="s">
        <v>4</v>
      </c>
      <c r="CI1" s="386" t="s">
        <v>5</v>
      </c>
      <c r="CJ1" s="386" t="s">
        <v>6</v>
      </c>
      <c r="CK1" s="386" t="s">
        <v>7</v>
      </c>
      <c r="CL1" s="410" t="s">
        <v>8</v>
      </c>
      <c r="CM1" s="386" t="s">
        <v>9</v>
      </c>
      <c r="CN1" s="412" t="s">
        <v>10</v>
      </c>
      <c r="CQ1" s="410" t="s">
        <v>2</v>
      </c>
      <c r="CR1" s="386" t="s">
        <v>3</v>
      </c>
      <c r="CS1" s="386" t="s">
        <v>4</v>
      </c>
      <c r="CT1" s="386" t="s">
        <v>5</v>
      </c>
      <c r="CU1" s="386" t="s">
        <v>6</v>
      </c>
      <c r="CV1" s="386" t="s">
        <v>7</v>
      </c>
      <c r="CW1" s="410" t="s">
        <v>8</v>
      </c>
      <c r="CX1" s="386" t="s">
        <v>9</v>
      </c>
      <c r="CY1" s="412" t="s">
        <v>10</v>
      </c>
    </row>
    <row r="2" spans="1:106" s="165" customFormat="1" ht="12.75" customHeight="1" x14ac:dyDescent="0.3">
      <c r="A2" s="445"/>
      <c r="B2" s="445"/>
      <c r="C2" s="447"/>
      <c r="D2" s="435"/>
      <c r="E2" s="435"/>
      <c r="F2" s="435"/>
      <c r="G2" s="435"/>
      <c r="H2" s="435"/>
      <c r="I2" s="437"/>
      <c r="J2" s="435"/>
      <c r="K2" s="439"/>
      <c r="L2" s="162" t="s">
        <v>36</v>
      </c>
      <c r="M2" s="163" t="s">
        <v>37</v>
      </c>
      <c r="N2" s="423"/>
      <c r="O2" s="162" t="s">
        <v>36</v>
      </c>
      <c r="P2" s="163" t="s">
        <v>37</v>
      </c>
      <c r="Q2" s="162" t="s">
        <v>36</v>
      </c>
      <c r="R2" s="163" t="s">
        <v>37</v>
      </c>
      <c r="S2" s="423"/>
      <c r="T2" s="162" t="s">
        <v>36</v>
      </c>
      <c r="U2" s="163" t="s">
        <v>37</v>
      </c>
      <c r="V2" s="423"/>
      <c r="W2" s="430"/>
      <c r="X2" s="162" t="s">
        <v>36</v>
      </c>
      <c r="Y2" s="163" t="s">
        <v>37</v>
      </c>
      <c r="Z2" s="423"/>
      <c r="AA2" s="425"/>
      <c r="AB2" s="162" t="s">
        <v>36</v>
      </c>
      <c r="AC2" s="163" t="s">
        <v>37</v>
      </c>
      <c r="AD2" s="423"/>
      <c r="AE2" s="425"/>
      <c r="AF2" s="162" t="s">
        <v>36</v>
      </c>
      <c r="AG2" s="163" t="s">
        <v>37</v>
      </c>
      <c r="AH2" s="423"/>
      <c r="AI2" s="433"/>
      <c r="AJ2" s="425"/>
      <c r="AK2" s="162" t="s">
        <v>36</v>
      </c>
      <c r="AL2" s="163" t="s">
        <v>37</v>
      </c>
      <c r="AM2" s="423"/>
      <c r="AN2" s="425"/>
      <c r="AO2" s="162" t="s">
        <v>36</v>
      </c>
      <c r="AP2" s="163" t="s">
        <v>37</v>
      </c>
      <c r="AQ2" s="425"/>
      <c r="AR2" s="162" t="s">
        <v>36</v>
      </c>
      <c r="AS2" s="163" t="s">
        <v>37</v>
      </c>
      <c r="AT2" s="423"/>
      <c r="AU2" s="428"/>
      <c r="AV2" s="415"/>
      <c r="AW2" s="415"/>
      <c r="AX2" s="415"/>
      <c r="AY2" s="415"/>
      <c r="AZ2" s="415"/>
      <c r="BA2" s="415"/>
      <c r="BB2" s="417"/>
      <c r="BC2" s="419"/>
      <c r="BD2" s="421"/>
      <c r="BE2" s="421"/>
      <c r="BF2" s="421"/>
      <c r="BG2" s="164"/>
      <c r="BJ2" s="411"/>
      <c r="BK2" s="387"/>
      <c r="BL2" s="387"/>
      <c r="BM2" s="387"/>
      <c r="BN2" s="387"/>
      <c r="BO2" s="387"/>
      <c r="BP2" s="411"/>
      <c r="BQ2" s="387"/>
      <c r="BR2" s="413"/>
      <c r="BU2" s="411"/>
      <c r="BV2" s="387"/>
      <c r="BW2" s="387"/>
      <c r="BX2" s="387"/>
      <c r="BY2" s="387"/>
      <c r="BZ2" s="387"/>
      <c r="CA2" s="411"/>
      <c r="CB2" s="387"/>
      <c r="CC2" s="413"/>
      <c r="CF2" s="411"/>
      <c r="CG2" s="387"/>
      <c r="CH2" s="387"/>
      <c r="CI2" s="387"/>
      <c r="CJ2" s="387"/>
      <c r="CK2" s="387"/>
      <c r="CL2" s="411"/>
      <c r="CM2" s="387"/>
      <c r="CN2" s="413"/>
      <c r="CQ2" s="411"/>
      <c r="CR2" s="387"/>
      <c r="CS2" s="387"/>
      <c r="CT2" s="387"/>
      <c r="CU2" s="387"/>
      <c r="CV2" s="387"/>
      <c r="CW2" s="411"/>
      <c r="CX2" s="387"/>
      <c r="CY2" s="413"/>
    </row>
    <row r="3" spans="1:106" ht="15" customHeight="1" x14ac:dyDescent="0.25">
      <c r="A3" s="452">
        <v>1</v>
      </c>
      <c r="B3" s="10">
        <v>1</v>
      </c>
      <c r="C3" s="9">
        <v>286</v>
      </c>
      <c r="D3" s="6">
        <v>30038792</v>
      </c>
      <c r="E3" s="224" t="s">
        <v>517</v>
      </c>
      <c r="F3" s="224" t="s">
        <v>521</v>
      </c>
      <c r="G3" s="224" t="s">
        <v>524</v>
      </c>
      <c r="H3" s="224" t="s">
        <v>544</v>
      </c>
      <c r="I3" s="227">
        <v>44836.49722222222</v>
      </c>
      <c r="J3" s="224" t="s">
        <v>548</v>
      </c>
      <c r="K3" s="152" t="s">
        <v>126</v>
      </c>
      <c r="L3" s="2">
        <v>44832</v>
      </c>
      <c r="M3" s="3">
        <v>0.8881944444444444</v>
      </c>
      <c r="N3" s="11" t="s">
        <v>548</v>
      </c>
      <c r="O3" s="2">
        <v>44836</v>
      </c>
      <c r="P3" s="3">
        <v>0.49722222222222223</v>
      </c>
      <c r="Q3" s="2"/>
      <c r="R3" s="3"/>
      <c r="S3" s="11"/>
      <c r="T3" s="2">
        <v>44835</v>
      </c>
      <c r="U3" s="3">
        <v>0.4152777777777778</v>
      </c>
      <c r="V3" s="11" t="s">
        <v>548</v>
      </c>
      <c r="W3" s="300">
        <f t="shared" ref="W3:W66" si="0">(U3+T3)-(P3+O3)</f>
        <v>-1.0819444444423425</v>
      </c>
      <c r="X3" s="13">
        <v>44836</v>
      </c>
      <c r="Y3" s="3">
        <v>0.49791666666666662</v>
      </c>
      <c r="Z3" s="11" t="s">
        <v>548</v>
      </c>
      <c r="AA3" s="15">
        <f t="shared" ref="AA3:AA66" si="1">(Y3+X3)-(U3+T3)</f>
        <v>1.0826388888890506</v>
      </c>
      <c r="AB3" s="13">
        <v>44837</v>
      </c>
      <c r="AC3" s="3">
        <v>0.65347222222222223</v>
      </c>
      <c r="AD3" s="11" t="s">
        <v>548</v>
      </c>
      <c r="AE3" s="15">
        <f t="shared" ref="AE3:AE66" si="2">(AC3+AB3)-(Y3+X3)</f>
        <v>1.1555555555532919</v>
      </c>
      <c r="AF3" s="219">
        <v>44838</v>
      </c>
      <c r="AG3" s="215">
        <v>0.61249999999999993</v>
      </c>
      <c r="AH3" s="218" t="s">
        <v>548</v>
      </c>
      <c r="AI3" s="11" t="s">
        <v>570</v>
      </c>
      <c r="AJ3" s="15">
        <f t="shared" ref="AJ3:AJ66" si="3">(AG3+AF3)-(U3+T3)</f>
        <v>3.1972222222248092</v>
      </c>
      <c r="AK3" s="220"/>
      <c r="AL3" s="221"/>
      <c r="AM3" s="222"/>
      <c r="AN3" s="15">
        <f t="shared" ref="AN3:AN66" si="4">(AL3+AK3)-(U3+T3)</f>
        <v>-44835.415277777778</v>
      </c>
      <c r="AO3" s="219">
        <v>44838</v>
      </c>
      <c r="AP3" s="215">
        <v>0.5</v>
      </c>
      <c r="AQ3" s="18">
        <f t="shared" ref="AQ3:AQ66" si="5">(AP3+AO3)-(U3+T3)</f>
        <v>3.0847222222218988</v>
      </c>
      <c r="AR3" s="219">
        <v>44839</v>
      </c>
      <c r="AS3" s="215">
        <v>0.67569444444444438</v>
      </c>
      <c r="AT3" s="218" t="s">
        <v>548</v>
      </c>
      <c r="AU3" s="19">
        <f t="shared" ref="AU3:AU66" si="6">(AS3+AR3)-(U3+T3)</f>
        <v>4.2604166666642413</v>
      </c>
      <c r="AV3" s="20"/>
      <c r="AW3" s="20"/>
      <c r="AX3" s="20" t="s">
        <v>140</v>
      </c>
      <c r="AY3" s="20" t="s">
        <v>162</v>
      </c>
      <c r="AZ3" s="20" t="s">
        <v>1185</v>
      </c>
      <c r="BA3" s="369" t="s">
        <v>482</v>
      </c>
      <c r="BB3" s="269" t="s">
        <v>634</v>
      </c>
      <c r="BC3" s="263" t="s">
        <v>635</v>
      </c>
      <c r="BD3" s="24"/>
      <c r="BE3" s="23" t="s">
        <v>74</v>
      </c>
      <c r="BF3" s="23"/>
      <c r="BJ3" s="9">
        <v>381</v>
      </c>
      <c r="BK3" s="6">
        <v>2526007451</v>
      </c>
      <c r="BL3" s="224" t="s">
        <v>520</v>
      </c>
      <c r="BM3" s="224" t="s">
        <v>523</v>
      </c>
      <c r="BN3" s="224" t="s">
        <v>526</v>
      </c>
      <c r="BO3" s="224" t="s">
        <v>559</v>
      </c>
      <c r="BP3" s="227">
        <v>44850.745138888888</v>
      </c>
      <c r="BQ3" s="224" t="s">
        <v>549</v>
      </c>
      <c r="BR3" s="152" t="s">
        <v>126</v>
      </c>
      <c r="BS3" s="25"/>
      <c r="BT3" s="25"/>
      <c r="BU3" s="5">
        <v>364</v>
      </c>
      <c r="BV3" s="6">
        <v>30225282</v>
      </c>
      <c r="BW3" s="224" t="s">
        <v>519</v>
      </c>
      <c r="BX3" s="224" t="s">
        <v>521</v>
      </c>
      <c r="BY3" s="224" t="s">
        <v>524</v>
      </c>
      <c r="BZ3" s="224" t="s">
        <v>558</v>
      </c>
      <c r="CA3" s="227">
        <v>44836.501388888886</v>
      </c>
      <c r="CB3" s="224" t="s">
        <v>548</v>
      </c>
      <c r="CC3" s="152" t="s">
        <v>126</v>
      </c>
      <c r="CD3" s="25"/>
      <c r="CE3" s="25"/>
      <c r="CF3" s="9">
        <v>286</v>
      </c>
      <c r="CG3" s="6">
        <v>30038792</v>
      </c>
      <c r="CH3" s="224" t="s">
        <v>517</v>
      </c>
      <c r="CI3" s="224" t="s">
        <v>521</v>
      </c>
      <c r="CJ3" s="224" t="s">
        <v>524</v>
      </c>
      <c r="CK3" s="224" t="s">
        <v>544</v>
      </c>
      <c r="CL3" s="227">
        <v>44836.49722222222</v>
      </c>
      <c r="CM3" s="224" t="s">
        <v>548</v>
      </c>
      <c r="CN3" s="152" t="s">
        <v>126</v>
      </c>
      <c r="CO3" s="25"/>
      <c r="CP3" s="25"/>
      <c r="CQ3" s="256">
        <v>217</v>
      </c>
      <c r="CR3" s="6">
        <v>30214986</v>
      </c>
      <c r="CS3" s="224" t="s">
        <v>518</v>
      </c>
      <c r="CT3" s="224" t="s">
        <v>521</v>
      </c>
      <c r="CU3" s="224" t="s">
        <v>524</v>
      </c>
      <c r="CV3" s="224" t="s">
        <v>554</v>
      </c>
      <c r="CW3" s="227">
        <v>44839.688194444447</v>
      </c>
      <c r="CX3" s="224" t="s">
        <v>548</v>
      </c>
      <c r="CY3" s="152" t="s">
        <v>126</v>
      </c>
    </row>
    <row r="4" spans="1:106" ht="15" customHeight="1" x14ac:dyDescent="0.25">
      <c r="A4" s="452"/>
      <c r="B4" s="10">
        <v>2</v>
      </c>
      <c r="C4" s="5">
        <v>364</v>
      </c>
      <c r="D4" s="6">
        <v>30225282</v>
      </c>
      <c r="E4" s="224" t="s">
        <v>519</v>
      </c>
      <c r="F4" s="224" t="s">
        <v>521</v>
      </c>
      <c r="G4" s="224" t="s">
        <v>524</v>
      </c>
      <c r="H4" s="224" t="s">
        <v>558</v>
      </c>
      <c r="I4" s="227">
        <v>44836.501388888886</v>
      </c>
      <c r="J4" s="224" t="s">
        <v>548</v>
      </c>
      <c r="K4" s="152" t="s">
        <v>126</v>
      </c>
      <c r="L4" s="2">
        <v>44836</v>
      </c>
      <c r="M4" s="3">
        <v>0.50138888888888888</v>
      </c>
      <c r="N4" s="11" t="s">
        <v>548</v>
      </c>
      <c r="O4" s="2">
        <v>44836</v>
      </c>
      <c r="P4" s="3">
        <v>0.50138888888888888</v>
      </c>
      <c r="Q4" s="2"/>
      <c r="R4" s="3"/>
      <c r="S4" s="11"/>
      <c r="T4" s="2">
        <v>44844</v>
      </c>
      <c r="U4" s="3">
        <v>0.62083333333333335</v>
      </c>
      <c r="V4" s="11" t="s">
        <v>567</v>
      </c>
      <c r="W4" s="300">
        <f t="shared" si="0"/>
        <v>8.1194444444481633</v>
      </c>
      <c r="X4" s="13"/>
      <c r="Y4" s="3"/>
      <c r="Z4" s="11"/>
      <c r="AA4" s="15">
        <f t="shared" si="1"/>
        <v>-44844.620833333334</v>
      </c>
      <c r="AB4" s="13"/>
      <c r="AC4" s="3"/>
      <c r="AD4" s="11"/>
      <c r="AE4" s="15">
        <f t="shared" si="2"/>
        <v>0</v>
      </c>
      <c r="AF4" s="219"/>
      <c r="AG4" s="215"/>
      <c r="AH4" s="218"/>
      <c r="AI4" s="11"/>
      <c r="AJ4" s="15">
        <f t="shared" si="3"/>
        <v>-44844.620833333334</v>
      </c>
      <c r="AK4" s="218"/>
      <c r="AL4" s="218"/>
      <c r="AM4" s="218"/>
      <c r="AN4" s="15">
        <f t="shared" si="4"/>
        <v>-44844.620833333334</v>
      </c>
      <c r="AO4" s="219">
        <v>44844</v>
      </c>
      <c r="AP4" s="215">
        <v>0.62083333333333335</v>
      </c>
      <c r="AQ4" s="18">
        <f t="shared" si="5"/>
        <v>0</v>
      </c>
      <c r="AR4" s="219">
        <v>44844</v>
      </c>
      <c r="AS4" s="215">
        <v>0.62083333333333335</v>
      </c>
      <c r="AT4" s="218" t="s">
        <v>549</v>
      </c>
      <c r="AU4" s="19">
        <f t="shared" si="6"/>
        <v>0</v>
      </c>
      <c r="AV4" s="20"/>
      <c r="AW4" s="20" t="s">
        <v>1250</v>
      </c>
      <c r="AX4" s="20" t="s">
        <v>148</v>
      </c>
      <c r="AY4" s="20" t="s">
        <v>156</v>
      </c>
      <c r="AZ4" s="20" t="s">
        <v>210</v>
      </c>
      <c r="BA4" s="369" t="s">
        <v>440</v>
      </c>
      <c r="BB4" s="269" t="s">
        <v>632</v>
      </c>
      <c r="BC4" s="263" t="s">
        <v>633</v>
      </c>
      <c r="BD4" s="24"/>
      <c r="BE4" s="23" t="s">
        <v>128</v>
      </c>
      <c r="BF4" s="23"/>
      <c r="BJ4" s="5">
        <v>426</v>
      </c>
      <c r="BK4" s="6">
        <v>30214165</v>
      </c>
      <c r="BL4" s="224" t="s">
        <v>520</v>
      </c>
      <c r="BM4" s="224" t="s">
        <v>521</v>
      </c>
      <c r="BN4" s="224" t="s">
        <v>526</v>
      </c>
      <c r="BO4" s="224" t="s">
        <v>58</v>
      </c>
      <c r="BP4" s="227">
        <v>44853.452777777777</v>
      </c>
      <c r="BQ4" s="224" t="s">
        <v>548</v>
      </c>
      <c r="BR4" s="152" t="s">
        <v>41</v>
      </c>
      <c r="BS4" s="25"/>
      <c r="BT4" s="25"/>
      <c r="BU4" s="5">
        <v>325</v>
      </c>
      <c r="BV4" s="6">
        <v>30201834</v>
      </c>
      <c r="BW4" s="224" t="s">
        <v>519</v>
      </c>
      <c r="BX4" s="224" t="s">
        <v>521</v>
      </c>
      <c r="BY4" s="224" t="s">
        <v>526</v>
      </c>
      <c r="BZ4" s="224" t="s">
        <v>539</v>
      </c>
      <c r="CA4" s="227">
        <v>44837.686111111114</v>
      </c>
      <c r="CB4" s="224" t="s">
        <v>549</v>
      </c>
      <c r="CC4" s="152" t="s">
        <v>39</v>
      </c>
      <c r="CD4" s="25"/>
      <c r="CE4" s="25"/>
      <c r="CF4" s="256">
        <v>337</v>
      </c>
      <c r="CG4" s="6">
        <v>30046786</v>
      </c>
      <c r="CH4" s="224" t="s">
        <v>517</v>
      </c>
      <c r="CI4" s="224" t="s">
        <v>522</v>
      </c>
      <c r="CJ4" s="224" t="s">
        <v>555</v>
      </c>
      <c r="CK4" s="224" t="s">
        <v>556</v>
      </c>
      <c r="CL4" s="227">
        <v>44839.775694444441</v>
      </c>
      <c r="CM4" s="224" t="s">
        <v>548</v>
      </c>
      <c r="CN4" s="152" t="s">
        <v>126</v>
      </c>
      <c r="CO4" s="25"/>
      <c r="CP4" s="25"/>
      <c r="CQ4" s="9">
        <v>328</v>
      </c>
      <c r="CR4" s="6">
        <v>30189786</v>
      </c>
      <c r="CS4" s="224" t="s">
        <v>518</v>
      </c>
      <c r="CT4" s="224" t="s">
        <v>521</v>
      </c>
      <c r="CU4" s="224" t="s">
        <v>524</v>
      </c>
      <c r="CV4" s="224" t="s">
        <v>59</v>
      </c>
      <c r="CW4" s="227">
        <v>44839.853472222225</v>
      </c>
      <c r="CX4" s="224" t="s">
        <v>549</v>
      </c>
      <c r="CY4" s="152" t="s">
        <v>126</v>
      </c>
    </row>
    <row r="5" spans="1:106" ht="15" customHeight="1" x14ac:dyDescent="0.25">
      <c r="A5" s="452"/>
      <c r="B5" s="26">
        <v>3</v>
      </c>
      <c r="C5" s="5">
        <v>325</v>
      </c>
      <c r="D5" s="6">
        <v>30201834</v>
      </c>
      <c r="E5" s="224" t="s">
        <v>519</v>
      </c>
      <c r="F5" s="224" t="s">
        <v>521</v>
      </c>
      <c r="G5" s="224" t="s">
        <v>526</v>
      </c>
      <c r="H5" s="224" t="s">
        <v>539</v>
      </c>
      <c r="I5" s="227">
        <v>44837.686111111114</v>
      </c>
      <c r="J5" s="224" t="s">
        <v>549</v>
      </c>
      <c r="K5" s="152" t="s">
        <v>39</v>
      </c>
      <c r="L5" s="2">
        <v>44837</v>
      </c>
      <c r="M5" s="3">
        <v>0.68611111111111101</v>
      </c>
      <c r="N5" s="11" t="s">
        <v>567</v>
      </c>
      <c r="O5" s="2">
        <v>44837</v>
      </c>
      <c r="P5" s="3">
        <v>0.68611111111111101</v>
      </c>
      <c r="Q5" s="2"/>
      <c r="R5" s="3"/>
      <c r="S5" s="11"/>
      <c r="T5" s="2">
        <v>44837</v>
      </c>
      <c r="U5" s="3">
        <v>0.71111111111111114</v>
      </c>
      <c r="V5" s="11" t="s">
        <v>567</v>
      </c>
      <c r="W5" s="300">
        <f t="shared" si="0"/>
        <v>2.4999999994179234E-2</v>
      </c>
      <c r="X5" s="13"/>
      <c r="Y5" s="3"/>
      <c r="Z5" s="11"/>
      <c r="AA5" s="15">
        <f t="shared" si="1"/>
        <v>-44837.711111111108</v>
      </c>
      <c r="AB5" s="13"/>
      <c r="AC5" s="3"/>
      <c r="AD5" s="11"/>
      <c r="AE5" s="15">
        <f t="shared" si="2"/>
        <v>0</v>
      </c>
      <c r="AF5" s="219"/>
      <c r="AG5" s="215"/>
      <c r="AH5" s="218"/>
      <c r="AI5" s="11"/>
      <c r="AJ5" s="15">
        <f t="shared" si="3"/>
        <v>-44837.711111111108</v>
      </c>
      <c r="AK5" s="218"/>
      <c r="AL5" s="218"/>
      <c r="AM5" s="218"/>
      <c r="AN5" s="15">
        <f t="shared" si="4"/>
        <v>-44837.711111111108</v>
      </c>
      <c r="AO5" s="219">
        <v>44837</v>
      </c>
      <c r="AP5" s="215">
        <v>0.71111111111111114</v>
      </c>
      <c r="AQ5" s="18">
        <f t="shared" si="5"/>
        <v>0</v>
      </c>
      <c r="AR5" s="219">
        <v>44837</v>
      </c>
      <c r="AS5" s="215">
        <v>0.71111111111111114</v>
      </c>
      <c r="AT5" s="218" t="s">
        <v>549</v>
      </c>
      <c r="AU5" s="19">
        <f t="shared" si="6"/>
        <v>0</v>
      </c>
      <c r="AV5" s="20"/>
      <c r="AW5" s="20"/>
      <c r="AX5" s="20" t="s">
        <v>140</v>
      </c>
      <c r="AY5" s="20" t="s">
        <v>162</v>
      </c>
      <c r="AZ5" s="20" t="s">
        <v>1185</v>
      </c>
      <c r="BA5" s="369" t="s">
        <v>482</v>
      </c>
      <c r="BB5" s="269" t="s">
        <v>631</v>
      </c>
      <c r="BC5" s="263" t="s">
        <v>630</v>
      </c>
      <c r="BD5" s="24"/>
      <c r="BE5" s="23" t="s">
        <v>128</v>
      </c>
      <c r="BF5" s="23"/>
      <c r="BJ5" s="25"/>
      <c r="BK5" s="25"/>
      <c r="BL5" s="25"/>
      <c r="BM5" s="25"/>
      <c r="BN5" s="25"/>
      <c r="BO5" s="25"/>
      <c r="BP5" s="25"/>
      <c r="BQ5" s="25"/>
      <c r="BR5" s="25"/>
      <c r="BS5" s="25"/>
      <c r="BT5" s="25"/>
      <c r="BU5" s="5">
        <v>326</v>
      </c>
      <c r="BV5" s="6">
        <v>30224287</v>
      </c>
      <c r="BW5" s="224" t="s">
        <v>519</v>
      </c>
      <c r="BX5" s="224" t="s">
        <v>521</v>
      </c>
      <c r="BY5" s="224" t="s">
        <v>526</v>
      </c>
      <c r="BZ5" s="224" t="s">
        <v>539</v>
      </c>
      <c r="CA5" s="227">
        <v>44837.731249999997</v>
      </c>
      <c r="CB5" s="224" t="s">
        <v>549</v>
      </c>
      <c r="CC5" s="152" t="s">
        <v>39</v>
      </c>
      <c r="CD5" s="25"/>
      <c r="CE5" s="25"/>
      <c r="CF5" s="9">
        <v>45</v>
      </c>
      <c r="CG5" s="6">
        <v>30009475</v>
      </c>
      <c r="CH5" s="224" t="s">
        <v>517</v>
      </c>
      <c r="CI5" s="224" t="s">
        <v>521</v>
      </c>
      <c r="CJ5" s="224" t="s">
        <v>524</v>
      </c>
      <c r="CK5" s="224" t="s">
        <v>61</v>
      </c>
      <c r="CL5" s="227">
        <v>44840.527083333334</v>
      </c>
      <c r="CM5" s="224" t="s">
        <v>549</v>
      </c>
      <c r="CN5" s="152" t="s">
        <v>126</v>
      </c>
      <c r="CO5" s="25"/>
      <c r="CP5" s="25"/>
      <c r="CQ5" s="8">
        <v>332</v>
      </c>
      <c r="CR5" s="6">
        <v>30142453</v>
      </c>
      <c r="CS5" s="224" t="s">
        <v>518</v>
      </c>
      <c r="CT5" s="224" t="s">
        <v>521</v>
      </c>
      <c r="CU5" s="224" t="s">
        <v>524</v>
      </c>
      <c r="CV5" s="224" t="s">
        <v>530</v>
      </c>
      <c r="CW5" s="227">
        <v>44839.864583333336</v>
      </c>
      <c r="CX5" s="224" t="s">
        <v>549</v>
      </c>
      <c r="CY5" s="152" t="s">
        <v>63</v>
      </c>
    </row>
    <row r="6" spans="1:106" ht="14.25" customHeight="1" x14ac:dyDescent="0.25">
      <c r="A6" s="452"/>
      <c r="B6" s="10">
        <v>4</v>
      </c>
      <c r="C6" s="5">
        <v>326</v>
      </c>
      <c r="D6" s="6">
        <v>30224287</v>
      </c>
      <c r="E6" s="224" t="s">
        <v>519</v>
      </c>
      <c r="F6" s="224" t="s">
        <v>521</v>
      </c>
      <c r="G6" s="224" t="s">
        <v>526</v>
      </c>
      <c r="H6" s="224" t="s">
        <v>539</v>
      </c>
      <c r="I6" s="227">
        <v>44837.731249999997</v>
      </c>
      <c r="J6" s="224" t="s">
        <v>549</v>
      </c>
      <c r="K6" s="152" t="s">
        <v>39</v>
      </c>
      <c r="L6" s="2">
        <v>44837</v>
      </c>
      <c r="M6" s="3">
        <v>0.23124999999999998</v>
      </c>
      <c r="N6" s="11" t="s">
        <v>567</v>
      </c>
      <c r="O6" s="2">
        <v>44837</v>
      </c>
      <c r="P6" s="3">
        <v>0.73125000000000007</v>
      </c>
      <c r="Q6" s="2"/>
      <c r="R6" s="3"/>
      <c r="S6" s="11"/>
      <c r="T6" s="2">
        <v>44837</v>
      </c>
      <c r="U6" s="3">
        <v>0.73888888888888893</v>
      </c>
      <c r="V6" s="11" t="s">
        <v>567</v>
      </c>
      <c r="W6" s="300">
        <f t="shared" si="0"/>
        <v>7.6388888919609599E-3</v>
      </c>
      <c r="X6" s="13"/>
      <c r="Y6" s="3"/>
      <c r="Z6" s="11"/>
      <c r="AA6" s="15">
        <f t="shared" si="1"/>
        <v>-44837.738888888889</v>
      </c>
      <c r="AB6" s="13"/>
      <c r="AC6" s="3"/>
      <c r="AD6" s="11"/>
      <c r="AE6" s="15">
        <f t="shared" si="2"/>
        <v>0</v>
      </c>
      <c r="AF6" s="219"/>
      <c r="AG6" s="215"/>
      <c r="AH6" s="218"/>
      <c r="AI6" s="11"/>
      <c r="AJ6" s="15">
        <f t="shared" si="3"/>
        <v>-44837.738888888889</v>
      </c>
      <c r="AK6" s="218"/>
      <c r="AL6" s="218"/>
      <c r="AM6" s="218"/>
      <c r="AN6" s="15">
        <f t="shared" si="4"/>
        <v>-44837.738888888889</v>
      </c>
      <c r="AO6" s="219">
        <v>44837</v>
      </c>
      <c r="AP6" s="215">
        <v>0.73888888888888893</v>
      </c>
      <c r="AQ6" s="18">
        <f t="shared" si="5"/>
        <v>0</v>
      </c>
      <c r="AR6" s="219">
        <v>44837</v>
      </c>
      <c r="AS6" s="215">
        <v>0.73888888888888893</v>
      </c>
      <c r="AT6" s="218" t="s">
        <v>549</v>
      </c>
      <c r="AU6" s="19">
        <f t="shared" si="6"/>
        <v>0</v>
      </c>
      <c r="AV6" s="20"/>
      <c r="AW6" s="20"/>
      <c r="AX6" s="20" t="s">
        <v>148</v>
      </c>
      <c r="AY6" s="20" t="s">
        <v>150</v>
      </c>
      <c r="AZ6" s="20" t="s">
        <v>1111</v>
      </c>
      <c r="BA6" s="369" t="s">
        <v>390</v>
      </c>
      <c r="BB6" s="269" t="s">
        <v>629</v>
      </c>
      <c r="BC6" s="263" t="s">
        <v>630</v>
      </c>
      <c r="BD6" s="24"/>
      <c r="BE6" s="23" t="s">
        <v>74</v>
      </c>
      <c r="BF6" s="23"/>
      <c r="BJ6" s="103"/>
      <c r="BK6"/>
      <c r="BR6" s="25"/>
      <c r="BS6" s="25"/>
      <c r="BT6" s="25"/>
      <c r="BU6" s="256">
        <v>334</v>
      </c>
      <c r="BV6" s="6">
        <v>30216560</v>
      </c>
      <c r="BW6" s="224" t="s">
        <v>519</v>
      </c>
      <c r="BX6" s="224" t="s">
        <v>521</v>
      </c>
      <c r="BY6" s="224" t="s">
        <v>524</v>
      </c>
      <c r="BZ6" s="224" t="s">
        <v>59</v>
      </c>
      <c r="CA6" s="227">
        <v>44839.461111111108</v>
      </c>
      <c r="CB6" s="224" t="s">
        <v>548</v>
      </c>
      <c r="CC6" s="152" t="s">
        <v>126</v>
      </c>
      <c r="CD6" s="25"/>
      <c r="CE6" s="25"/>
      <c r="CF6" s="5">
        <v>220</v>
      </c>
      <c r="CG6" s="6">
        <v>30095856</v>
      </c>
      <c r="CH6" s="224" t="s">
        <v>517</v>
      </c>
      <c r="CI6" s="224" t="s">
        <v>521</v>
      </c>
      <c r="CJ6" s="224" t="s">
        <v>524</v>
      </c>
      <c r="CK6" s="224" t="s">
        <v>531</v>
      </c>
      <c r="CL6" s="227">
        <v>44840.54583333333</v>
      </c>
      <c r="CM6" s="224" t="s">
        <v>549</v>
      </c>
      <c r="CN6" s="152" t="s">
        <v>39</v>
      </c>
      <c r="CO6" s="25"/>
      <c r="CP6" s="25"/>
      <c r="CQ6" s="9">
        <v>345</v>
      </c>
      <c r="CR6" s="6">
        <v>30079070</v>
      </c>
      <c r="CS6" s="224" t="s">
        <v>518</v>
      </c>
      <c r="CT6" s="224" t="s">
        <v>523</v>
      </c>
      <c r="CU6" s="224" t="s">
        <v>525</v>
      </c>
      <c r="CV6" s="224" t="s">
        <v>49</v>
      </c>
      <c r="CW6" s="227">
        <v>44842.620138888888</v>
      </c>
      <c r="CX6" s="224" t="s">
        <v>548</v>
      </c>
      <c r="CY6" s="152" t="s">
        <v>126</v>
      </c>
    </row>
    <row r="7" spans="1:106" s="27" customFormat="1" ht="14.25" customHeight="1" x14ac:dyDescent="0.25">
      <c r="A7" s="452"/>
      <c r="B7" s="26">
        <v>5</v>
      </c>
      <c r="C7" s="256">
        <v>334</v>
      </c>
      <c r="D7" s="6">
        <v>30216560</v>
      </c>
      <c r="E7" s="224" t="s">
        <v>519</v>
      </c>
      <c r="F7" s="224" t="s">
        <v>521</v>
      </c>
      <c r="G7" s="224" t="s">
        <v>524</v>
      </c>
      <c r="H7" s="224" t="s">
        <v>59</v>
      </c>
      <c r="I7" s="227">
        <v>44839.461111111108</v>
      </c>
      <c r="J7" s="224" t="s">
        <v>548</v>
      </c>
      <c r="K7" s="152" t="s">
        <v>126</v>
      </c>
      <c r="L7" s="2">
        <v>44839</v>
      </c>
      <c r="M7" s="3">
        <v>0.45624999999999999</v>
      </c>
      <c r="N7" s="11" t="s">
        <v>548</v>
      </c>
      <c r="O7" s="2">
        <v>44839</v>
      </c>
      <c r="P7" s="3">
        <v>0.46111111111111108</v>
      </c>
      <c r="Q7" s="2"/>
      <c r="R7" s="3"/>
      <c r="S7" s="11"/>
      <c r="T7" s="2">
        <v>44839</v>
      </c>
      <c r="U7" s="3">
        <v>0.46111111111111108</v>
      </c>
      <c r="V7" s="11" t="s">
        <v>548</v>
      </c>
      <c r="W7" s="300">
        <f t="shared" si="0"/>
        <v>0</v>
      </c>
      <c r="X7" s="13">
        <v>44840</v>
      </c>
      <c r="Y7" s="3">
        <v>0.54513888888888895</v>
      </c>
      <c r="Z7" s="11" t="s">
        <v>548</v>
      </c>
      <c r="AA7" s="15">
        <f t="shared" si="1"/>
        <v>1.0840277777824667</v>
      </c>
      <c r="AB7" s="13">
        <v>44842</v>
      </c>
      <c r="AC7" s="3">
        <v>0.46597222222222223</v>
      </c>
      <c r="AD7" s="11" t="s">
        <v>548</v>
      </c>
      <c r="AE7" s="15">
        <f t="shared" si="2"/>
        <v>1.9208333333299379</v>
      </c>
      <c r="AF7" s="219">
        <v>44842</v>
      </c>
      <c r="AG7" s="215">
        <v>0.63611111111111118</v>
      </c>
      <c r="AH7" s="218" t="s">
        <v>548</v>
      </c>
      <c r="AI7" s="11" t="s">
        <v>570</v>
      </c>
      <c r="AJ7" s="15">
        <f t="shared" si="3"/>
        <v>3.1750000000029104</v>
      </c>
      <c r="AK7" s="218"/>
      <c r="AL7" s="218"/>
      <c r="AM7" s="218"/>
      <c r="AN7" s="15">
        <f t="shared" si="4"/>
        <v>-44839.461111111108</v>
      </c>
      <c r="AO7" s="219">
        <v>44842</v>
      </c>
      <c r="AP7" s="215">
        <v>0.75624999999999998</v>
      </c>
      <c r="AQ7" s="18">
        <f t="shared" si="5"/>
        <v>3.2951388888905058</v>
      </c>
      <c r="AR7" s="219">
        <v>44843</v>
      </c>
      <c r="AS7" s="215">
        <v>0.41180555555555554</v>
      </c>
      <c r="AT7" s="218" t="s">
        <v>548</v>
      </c>
      <c r="AU7" s="19">
        <f t="shared" si="6"/>
        <v>3.9506944444510737</v>
      </c>
      <c r="AV7" s="20">
        <v>11087</v>
      </c>
      <c r="AW7" s="20" t="s">
        <v>1238</v>
      </c>
      <c r="AX7" s="20" t="s">
        <v>132</v>
      </c>
      <c r="AY7" s="20" t="s">
        <v>134</v>
      </c>
      <c r="AZ7" s="20" t="s">
        <v>136</v>
      </c>
      <c r="BA7" s="369" t="s">
        <v>146</v>
      </c>
      <c r="BB7" s="22" t="s">
        <v>627</v>
      </c>
      <c r="BC7" s="263" t="s">
        <v>628</v>
      </c>
      <c r="BD7" s="24"/>
      <c r="BE7" s="23" t="s">
        <v>74</v>
      </c>
      <c r="BF7" s="23"/>
      <c r="BJ7" s="103"/>
      <c r="BK7"/>
      <c r="BL7" s="4"/>
      <c r="BM7" s="4"/>
      <c r="BN7" s="4"/>
      <c r="BO7" s="4"/>
      <c r="BP7" s="4"/>
      <c r="BQ7" s="4"/>
      <c r="BR7" s="25"/>
      <c r="BS7" s="25"/>
      <c r="BT7" s="25"/>
      <c r="BU7" s="5">
        <v>335</v>
      </c>
      <c r="BV7" s="6">
        <v>30209922</v>
      </c>
      <c r="BW7" s="224" t="s">
        <v>519</v>
      </c>
      <c r="BX7" s="224" t="s">
        <v>522</v>
      </c>
      <c r="BY7" s="224" t="s">
        <v>525</v>
      </c>
      <c r="BZ7" s="224" t="s">
        <v>551</v>
      </c>
      <c r="CA7" s="227">
        <v>44839.461111111108</v>
      </c>
      <c r="CB7" s="224" t="s">
        <v>548</v>
      </c>
      <c r="CC7" s="152" t="s">
        <v>39</v>
      </c>
      <c r="CD7" s="25"/>
      <c r="CE7" s="25"/>
      <c r="CF7" s="5">
        <v>337</v>
      </c>
      <c r="CG7" s="6">
        <v>30046786</v>
      </c>
      <c r="CH7" s="224" t="s">
        <v>517</v>
      </c>
      <c r="CI7" s="224" t="s">
        <v>522</v>
      </c>
      <c r="CJ7" s="224" t="s">
        <v>525</v>
      </c>
      <c r="CK7" s="224" t="s">
        <v>550</v>
      </c>
      <c r="CL7" s="227">
        <v>44842.61041666667</v>
      </c>
      <c r="CM7" s="224" t="s">
        <v>548</v>
      </c>
      <c r="CN7" s="152" t="s">
        <v>39</v>
      </c>
      <c r="CO7" s="25"/>
      <c r="CP7" s="25"/>
      <c r="CQ7" s="9">
        <v>342</v>
      </c>
      <c r="CR7" s="6">
        <v>30224231</v>
      </c>
      <c r="CS7" s="224" t="s">
        <v>518</v>
      </c>
      <c r="CT7" s="224" t="s">
        <v>521</v>
      </c>
      <c r="CU7" s="224" t="s">
        <v>524</v>
      </c>
      <c r="CV7" s="224" t="s">
        <v>557</v>
      </c>
      <c r="CW7" s="227">
        <v>44842.645833333336</v>
      </c>
      <c r="CX7" s="224" t="s">
        <v>549</v>
      </c>
      <c r="CY7" s="152" t="s">
        <v>126</v>
      </c>
      <c r="CZ7" s="4"/>
    </row>
    <row r="8" spans="1:106" ht="14.25" customHeight="1" x14ac:dyDescent="0.25">
      <c r="A8" s="452"/>
      <c r="B8" s="10">
        <v>6</v>
      </c>
      <c r="C8" s="5">
        <v>335</v>
      </c>
      <c r="D8" s="6">
        <v>30209922</v>
      </c>
      <c r="E8" s="224" t="s">
        <v>519</v>
      </c>
      <c r="F8" s="224" t="s">
        <v>522</v>
      </c>
      <c r="G8" s="224" t="s">
        <v>525</v>
      </c>
      <c r="H8" s="224" t="s">
        <v>551</v>
      </c>
      <c r="I8" s="227">
        <v>44839.461111111108</v>
      </c>
      <c r="J8" s="224" t="s">
        <v>548</v>
      </c>
      <c r="K8" s="152" t="s">
        <v>39</v>
      </c>
      <c r="L8" s="2">
        <v>44839</v>
      </c>
      <c r="M8" s="3">
        <v>0.46111111111111108</v>
      </c>
      <c r="N8" s="11" t="s">
        <v>548</v>
      </c>
      <c r="O8" s="2">
        <v>44839</v>
      </c>
      <c r="P8" s="3">
        <v>0.46111111111111108</v>
      </c>
      <c r="Q8" s="2"/>
      <c r="R8" s="3"/>
      <c r="S8" s="11"/>
      <c r="T8" s="2">
        <v>44839</v>
      </c>
      <c r="U8" s="3">
        <v>0.47361111111111115</v>
      </c>
      <c r="V8" s="11" t="s">
        <v>548</v>
      </c>
      <c r="W8" s="300">
        <f t="shared" si="0"/>
        <v>1.2500000004365575E-2</v>
      </c>
      <c r="X8" s="13"/>
      <c r="Y8" s="3"/>
      <c r="Z8" s="11"/>
      <c r="AA8" s="15">
        <f t="shared" si="1"/>
        <v>-44839.473611111112</v>
      </c>
      <c r="AB8" s="13"/>
      <c r="AC8" s="3"/>
      <c r="AD8" s="11"/>
      <c r="AE8" s="15">
        <f t="shared" si="2"/>
        <v>0</v>
      </c>
      <c r="AF8" s="219"/>
      <c r="AG8" s="215"/>
      <c r="AH8" s="218"/>
      <c r="AI8" s="11"/>
      <c r="AJ8" s="15">
        <f t="shared" si="3"/>
        <v>-44839.473611111112</v>
      </c>
      <c r="AK8" s="218"/>
      <c r="AL8" s="218"/>
      <c r="AM8" s="218"/>
      <c r="AN8" s="15">
        <f t="shared" si="4"/>
        <v>-44839.473611111112</v>
      </c>
      <c r="AO8" s="219">
        <v>44839</v>
      </c>
      <c r="AP8" s="215">
        <v>0.47361111111111115</v>
      </c>
      <c r="AQ8" s="18">
        <f t="shared" si="5"/>
        <v>0</v>
      </c>
      <c r="AR8" s="219">
        <v>44839</v>
      </c>
      <c r="AS8" s="215">
        <v>0.47361111111111115</v>
      </c>
      <c r="AT8" s="218" t="s">
        <v>548</v>
      </c>
      <c r="AU8" s="19">
        <f t="shared" si="6"/>
        <v>0</v>
      </c>
      <c r="AV8" s="20"/>
      <c r="AW8" s="20"/>
      <c r="AX8" s="20" t="s">
        <v>140</v>
      </c>
      <c r="AY8" s="20" t="s">
        <v>162</v>
      </c>
      <c r="AZ8" s="20" t="s">
        <v>1185</v>
      </c>
      <c r="BA8" s="369" t="s">
        <v>484</v>
      </c>
      <c r="BB8" s="269" t="s">
        <v>625</v>
      </c>
      <c r="BC8" s="263" t="s">
        <v>626</v>
      </c>
      <c r="BD8" s="24"/>
      <c r="BE8" s="23" t="s">
        <v>74</v>
      </c>
      <c r="BF8" s="23"/>
      <c r="BJ8" s="103"/>
      <c r="BK8"/>
      <c r="BR8" s="25"/>
      <c r="BS8" s="25"/>
      <c r="BT8" s="25"/>
      <c r="BU8" s="256">
        <v>336</v>
      </c>
      <c r="BV8" s="6">
        <v>1841087</v>
      </c>
      <c r="BW8" s="224" t="s">
        <v>519</v>
      </c>
      <c r="BX8" s="224" t="s">
        <v>522</v>
      </c>
      <c r="BY8" s="224" t="s">
        <v>525</v>
      </c>
      <c r="BZ8" s="224" t="s">
        <v>528</v>
      </c>
      <c r="CA8" s="227">
        <v>44839.482638888891</v>
      </c>
      <c r="CB8" s="224" t="s">
        <v>548</v>
      </c>
      <c r="CC8" s="152" t="s">
        <v>41</v>
      </c>
      <c r="CD8" s="25"/>
      <c r="CE8" s="25"/>
      <c r="CF8" s="9">
        <v>351</v>
      </c>
      <c r="CG8" s="6">
        <v>1841370</v>
      </c>
      <c r="CH8" s="224" t="s">
        <v>517</v>
      </c>
      <c r="CI8" s="224" t="s">
        <v>521</v>
      </c>
      <c r="CJ8" s="224" t="s">
        <v>524</v>
      </c>
      <c r="CK8" s="224" t="s">
        <v>552</v>
      </c>
      <c r="CL8" s="227">
        <v>44842.640972222223</v>
      </c>
      <c r="CM8" s="224" t="s">
        <v>549</v>
      </c>
      <c r="CN8" s="152" t="s">
        <v>126</v>
      </c>
      <c r="CO8" s="25"/>
      <c r="CP8" s="25"/>
      <c r="CQ8" s="5">
        <v>360</v>
      </c>
      <c r="CR8" s="6">
        <v>30219377</v>
      </c>
      <c r="CS8" s="224" t="s">
        <v>518</v>
      </c>
      <c r="CT8" s="224" t="s">
        <v>522</v>
      </c>
      <c r="CU8" s="224" t="s">
        <v>525</v>
      </c>
      <c r="CV8" s="224" t="s">
        <v>528</v>
      </c>
      <c r="CW8" s="227">
        <v>44844.565972222219</v>
      </c>
      <c r="CX8" s="224" t="s">
        <v>548</v>
      </c>
      <c r="CY8" s="152" t="s">
        <v>39</v>
      </c>
      <c r="CZ8" s="27"/>
    </row>
    <row r="9" spans="1:106" ht="15" customHeight="1" x14ac:dyDescent="0.25">
      <c r="A9" s="452"/>
      <c r="B9" s="10">
        <v>7</v>
      </c>
      <c r="C9" s="256">
        <v>336</v>
      </c>
      <c r="D9" s="6">
        <v>1841087</v>
      </c>
      <c r="E9" s="224" t="s">
        <v>519</v>
      </c>
      <c r="F9" s="224" t="s">
        <v>522</v>
      </c>
      <c r="G9" s="224" t="s">
        <v>525</v>
      </c>
      <c r="H9" s="224" t="s">
        <v>528</v>
      </c>
      <c r="I9" s="227">
        <v>44839.482638888891</v>
      </c>
      <c r="J9" s="224" t="s">
        <v>548</v>
      </c>
      <c r="K9" s="152" t="s">
        <v>41</v>
      </c>
      <c r="L9" s="2">
        <v>44839</v>
      </c>
      <c r="M9" s="3">
        <v>0.4826388888888889</v>
      </c>
      <c r="N9" s="11" t="s">
        <v>548</v>
      </c>
      <c r="O9" s="2">
        <v>44839</v>
      </c>
      <c r="P9" s="3">
        <v>0.4826388888888889</v>
      </c>
      <c r="Q9" s="2"/>
      <c r="R9" s="3"/>
      <c r="S9" s="11"/>
      <c r="T9" s="2">
        <v>44839</v>
      </c>
      <c r="U9" s="3">
        <v>0.53541666666666665</v>
      </c>
      <c r="V9" s="11" t="s">
        <v>548</v>
      </c>
      <c r="W9" s="300">
        <f t="shared" si="0"/>
        <v>5.2777777775190771E-2</v>
      </c>
      <c r="X9" s="13"/>
      <c r="Y9" s="3"/>
      <c r="Z9" s="11"/>
      <c r="AA9" s="15">
        <f t="shared" si="1"/>
        <v>-44839.535416666666</v>
      </c>
      <c r="AB9" s="13"/>
      <c r="AC9" s="3"/>
      <c r="AD9" s="11"/>
      <c r="AE9" s="15">
        <f t="shared" si="2"/>
        <v>0</v>
      </c>
      <c r="AF9" s="219"/>
      <c r="AG9" s="215"/>
      <c r="AH9" s="218"/>
      <c r="AI9" s="11"/>
      <c r="AJ9" s="15">
        <f t="shared" si="3"/>
        <v>-44839.535416666666</v>
      </c>
      <c r="AK9" s="218"/>
      <c r="AL9" s="218"/>
      <c r="AM9" s="218"/>
      <c r="AN9" s="15">
        <f t="shared" si="4"/>
        <v>-44839.535416666666</v>
      </c>
      <c r="AO9" s="219">
        <v>44840</v>
      </c>
      <c r="AP9" s="215">
        <v>0.55555555555555558</v>
      </c>
      <c r="AQ9" s="18">
        <f t="shared" si="5"/>
        <v>1.0201388888890506</v>
      </c>
      <c r="AR9" s="219">
        <v>44840</v>
      </c>
      <c r="AS9" s="215">
        <v>0.55555555555555558</v>
      </c>
      <c r="AT9" s="218" t="s">
        <v>548</v>
      </c>
      <c r="AU9" s="19">
        <f t="shared" si="6"/>
        <v>1.0201388888890506</v>
      </c>
      <c r="AV9" s="20"/>
      <c r="AW9" s="20"/>
      <c r="AX9" s="20" t="s">
        <v>140</v>
      </c>
      <c r="AY9" s="20" t="s">
        <v>162</v>
      </c>
      <c r="AZ9" s="20" t="s">
        <v>1185</v>
      </c>
      <c r="BA9" s="369" t="s">
        <v>484</v>
      </c>
      <c r="BB9" s="269" t="s">
        <v>624</v>
      </c>
      <c r="BC9" s="263" t="s">
        <v>623</v>
      </c>
      <c r="BD9" s="24"/>
      <c r="BE9" s="23" t="s">
        <v>74</v>
      </c>
      <c r="BF9" s="23"/>
      <c r="BR9" s="25"/>
      <c r="BS9" s="25"/>
      <c r="BT9" s="25"/>
      <c r="BU9" s="9">
        <v>375</v>
      </c>
      <c r="BV9" s="6">
        <v>30219377</v>
      </c>
      <c r="BW9" s="224" t="s">
        <v>519</v>
      </c>
      <c r="BX9" s="224" t="s">
        <v>522</v>
      </c>
      <c r="BY9" s="224" t="s">
        <v>524</v>
      </c>
      <c r="BZ9" s="224" t="s">
        <v>535</v>
      </c>
      <c r="CA9" s="227">
        <v>44843.527777777781</v>
      </c>
      <c r="CB9" s="224" t="s">
        <v>548</v>
      </c>
      <c r="CC9" s="152" t="s">
        <v>126</v>
      </c>
      <c r="CD9" s="25"/>
      <c r="CE9" s="25"/>
      <c r="CF9" s="5">
        <v>347</v>
      </c>
      <c r="CG9" s="6">
        <v>30017325</v>
      </c>
      <c r="CH9" s="224" t="s">
        <v>517</v>
      </c>
      <c r="CI9" s="224" t="s">
        <v>521</v>
      </c>
      <c r="CJ9" s="224" t="s">
        <v>524</v>
      </c>
      <c r="CK9" s="224" t="s">
        <v>48</v>
      </c>
      <c r="CL9" s="227">
        <v>44843.544444444444</v>
      </c>
      <c r="CM9" s="224" t="s">
        <v>548</v>
      </c>
      <c r="CN9" s="152" t="s">
        <v>39</v>
      </c>
      <c r="CO9" s="25"/>
      <c r="CP9" s="25"/>
      <c r="CQ9" s="9">
        <v>360</v>
      </c>
      <c r="CR9" s="6">
        <v>30219377</v>
      </c>
      <c r="CS9" s="224" t="s">
        <v>518</v>
      </c>
      <c r="CT9" s="224" t="s">
        <v>522</v>
      </c>
      <c r="CU9" s="224" t="s">
        <v>524</v>
      </c>
      <c r="CV9" s="224" t="s">
        <v>535</v>
      </c>
      <c r="CW9" s="227">
        <v>44844.568749999999</v>
      </c>
      <c r="CX9" s="224" t="s">
        <v>548</v>
      </c>
      <c r="CY9" s="152" t="s">
        <v>126</v>
      </c>
    </row>
    <row r="10" spans="1:106" ht="15" customHeight="1" x14ac:dyDescent="0.25">
      <c r="A10" s="452"/>
      <c r="B10" s="285">
        <v>8</v>
      </c>
      <c r="C10" s="256">
        <v>217</v>
      </c>
      <c r="D10" s="6">
        <v>30214986</v>
      </c>
      <c r="E10" s="224" t="s">
        <v>518</v>
      </c>
      <c r="F10" s="224" t="s">
        <v>521</v>
      </c>
      <c r="G10" s="224" t="s">
        <v>524</v>
      </c>
      <c r="H10" s="224" t="s">
        <v>554</v>
      </c>
      <c r="I10" s="227">
        <v>44839.688194444447</v>
      </c>
      <c r="J10" s="224" t="s">
        <v>548</v>
      </c>
      <c r="K10" s="152" t="s">
        <v>126</v>
      </c>
      <c r="L10" s="2">
        <v>44817</v>
      </c>
      <c r="M10" s="3">
        <v>0.77222222222222225</v>
      </c>
      <c r="N10" s="11" t="s">
        <v>548</v>
      </c>
      <c r="O10" s="2">
        <v>44839</v>
      </c>
      <c r="P10" s="3">
        <v>0.68819444444444444</v>
      </c>
      <c r="Q10" s="2">
        <v>44821</v>
      </c>
      <c r="R10" s="3">
        <v>0.82847222222222217</v>
      </c>
      <c r="S10" s="11" t="s">
        <v>548</v>
      </c>
      <c r="T10" s="219">
        <v>44821</v>
      </c>
      <c r="U10" s="215">
        <v>0.82847222222222217</v>
      </c>
      <c r="V10" s="11" t="s">
        <v>548</v>
      </c>
      <c r="W10" s="300">
        <f t="shared" si="0"/>
        <v>-17.859722222223354</v>
      </c>
      <c r="X10" s="13">
        <v>44839</v>
      </c>
      <c r="Y10" s="3">
        <v>0.6875</v>
      </c>
      <c r="Z10" s="11" t="s">
        <v>548</v>
      </c>
      <c r="AA10" s="15">
        <f t="shared" si="1"/>
        <v>17.859027777776646</v>
      </c>
      <c r="AB10" s="13">
        <v>44839</v>
      </c>
      <c r="AC10" s="3">
        <v>0.68819444444444444</v>
      </c>
      <c r="AD10" s="11" t="s">
        <v>548</v>
      </c>
      <c r="AE10" s="15">
        <f t="shared" si="2"/>
        <v>6.944444467080757E-4</v>
      </c>
      <c r="AF10" s="219">
        <v>44842</v>
      </c>
      <c r="AG10" s="215">
        <v>0.4604166666666667</v>
      </c>
      <c r="AH10" s="218" t="s">
        <v>548</v>
      </c>
      <c r="AI10" s="11" t="s">
        <v>570</v>
      </c>
      <c r="AJ10" s="15">
        <f t="shared" si="3"/>
        <v>20.631944444445253</v>
      </c>
      <c r="AK10" s="218"/>
      <c r="AL10" s="218"/>
      <c r="AM10" s="218"/>
      <c r="AN10" s="15">
        <f t="shared" si="4"/>
        <v>-44821.828472222223</v>
      </c>
      <c r="AO10" s="219">
        <v>44924</v>
      </c>
      <c r="AP10" s="215">
        <v>0.53263888888888888</v>
      </c>
      <c r="AQ10" s="18">
        <f t="shared" si="5"/>
        <v>102.70416666666279</v>
      </c>
      <c r="AR10" s="219">
        <v>44924</v>
      </c>
      <c r="AS10" s="215">
        <v>0.53263888888888888</v>
      </c>
      <c r="AT10" s="218" t="s">
        <v>548</v>
      </c>
      <c r="AU10" s="19">
        <f t="shared" si="6"/>
        <v>102.70416666666279</v>
      </c>
      <c r="AV10" s="20">
        <v>90024</v>
      </c>
      <c r="AW10" s="20" t="s">
        <v>1216</v>
      </c>
      <c r="AX10" s="20" t="s">
        <v>148</v>
      </c>
      <c r="AY10" s="20" t="s">
        <v>156</v>
      </c>
      <c r="AZ10" s="20" t="s">
        <v>210</v>
      </c>
      <c r="BA10" s="369" t="s">
        <v>440</v>
      </c>
      <c r="BB10" s="269" t="s">
        <v>621</v>
      </c>
      <c r="BC10" s="263" t="s">
        <v>622</v>
      </c>
      <c r="BD10" s="24"/>
      <c r="BE10" s="23" t="s">
        <v>74</v>
      </c>
      <c r="BF10" s="23"/>
      <c r="BR10" s="25"/>
      <c r="BS10" s="25"/>
      <c r="BT10" s="25"/>
      <c r="BU10" s="5">
        <v>358</v>
      </c>
      <c r="BV10" s="6">
        <v>30168358</v>
      </c>
      <c r="BW10" s="224" t="s">
        <v>519</v>
      </c>
      <c r="BX10" s="224" t="s">
        <v>521</v>
      </c>
      <c r="BY10" s="224" t="s">
        <v>524</v>
      </c>
      <c r="BZ10" s="224" t="s">
        <v>533</v>
      </c>
      <c r="CA10" s="227">
        <v>44843.656944444447</v>
      </c>
      <c r="CB10" s="224" t="s">
        <v>549</v>
      </c>
      <c r="CC10" s="152" t="s">
        <v>39</v>
      </c>
      <c r="CD10" s="25"/>
      <c r="CE10" s="25"/>
      <c r="CF10" s="9">
        <v>341</v>
      </c>
      <c r="CG10" s="6">
        <v>3534</v>
      </c>
      <c r="CH10" s="224" t="s">
        <v>517</v>
      </c>
      <c r="CI10" s="224" t="s">
        <v>521</v>
      </c>
      <c r="CJ10" s="224" t="s">
        <v>524</v>
      </c>
      <c r="CK10" s="224" t="s">
        <v>48</v>
      </c>
      <c r="CL10" s="227">
        <v>44843.645138888889</v>
      </c>
      <c r="CM10" s="224" t="s">
        <v>549</v>
      </c>
      <c r="CN10" s="152" t="s">
        <v>126</v>
      </c>
      <c r="CO10" s="25"/>
      <c r="CP10" s="25"/>
      <c r="CQ10" s="9">
        <v>333</v>
      </c>
      <c r="CR10" s="6">
        <v>30163241</v>
      </c>
      <c r="CS10" s="224" t="s">
        <v>518</v>
      </c>
      <c r="CT10" s="224" t="s">
        <v>522</v>
      </c>
      <c r="CU10" s="224" t="s">
        <v>525</v>
      </c>
      <c r="CV10" s="224" t="s">
        <v>528</v>
      </c>
      <c r="CW10" s="227">
        <v>44845.925000000003</v>
      </c>
      <c r="CX10" s="224" t="s">
        <v>549</v>
      </c>
      <c r="CY10" s="152" t="s">
        <v>126</v>
      </c>
    </row>
    <row r="11" spans="1:106" ht="15" customHeight="1" x14ac:dyDescent="0.25">
      <c r="A11" s="452"/>
      <c r="B11" s="10">
        <v>9</v>
      </c>
      <c r="C11" s="256">
        <v>337</v>
      </c>
      <c r="D11" s="6">
        <v>30046786</v>
      </c>
      <c r="E11" s="224" t="s">
        <v>517</v>
      </c>
      <c r="F11" s="224" t="s">
        <v>522</v>
      </c>
      <c r="G11" s="224" t="s">
        <v>555</v>
      </c>
      <c r="H11" s="224" t="s">
        <v>556</v>
      </c>
      <c r="I11" s="227">
        <v>44839.775694444441</v>
      </c>
      <c r="J11" s="224" t="s">
        <v>548</v>
      </c>
      <c r="K11" s="152" t="s">
        <v>126</v>
      </c>
      <c r="L11" s="2">
        <v>44839</v>
      </c>
      <c r="M11" s="3">
        <v>0.53888888888888886</v>
      </c>
      <c r="N11" s="11" t="s">
        <v>548</v>
      </c>
      <c r="O11" s="2">
        <v>44842</v>
      </c>
      <c r="P11" s="3">
        <v>0.61041666666666672</v>
      </c>
      <c r="Q11" s="2">
        <v>44842</v>
      </c>
      <c r="R11" s="3">
        <v>0.60972222222222217</v>
      </c>
      <c r="S11" s="11" t="s">
        <v>548</v>
      </c>
      <c r="T11" s="219">
        <v>44842</v>
      </c>
      <c r="U11" s="215">
        <v>0.61319444444444449</v>
      </c>
      <c r="V11" s="11" t="s">
        <v>548</v>
      </c>
      <c r="W11" s="300">
        <f t="shared" si="0"/>
        <v>2.7777777722803876E-3</v>
      </c>
      <c r="X11" s="13">
        <v>44843</v>
      </c>
      <c r="Y11" s="3">
        <v>0.4694444444444445</v>
      </c>
      <c r="Z11" s="11" t="s">
        <v>548</v>
      </c>
      <c r="AA11" s="15">
        <f t="shared" si="1"/>
        <v>0.85625000000436557</v>
      </c>
      <c r="AB11" s="13"/>
      <c r="AC11" s="3"/>
      <c r="AD11" s="11"/>
      <c r="AE11" s="15">
        <f t="shared" si="2"/>
        <v>-44843.469444444447</v>
      </c>
      <c r="AF11" s="219"/>
      <c r="AG11" s="215"/>
      <c r="AH11" s="218"/>
      <c r="AI11" s="11"/>
      <c r="AJ11" s="15">
        <f t="shared" si="3"/>
        <v>-44842.613194444442</v>
      </c>
      <c r="AK11" s="218"/>
      <c r="AL11" s="218"/>
      <c r="AM11" s="218"/>
      <c r="AN11" s="15">
        <f t="shared" si="4"/>
        <v>-44842.613194444442</v>
      </c>
      <c r="AO11" s="219">
        <v>44845</v>
      </c>
      <c r="AP11" s="215">
        <v>0.36180555555555555</v>
      </c>
      <c r="AQ11" s="18">
        <f t="shared" si="5"/>
        <v>2.7486111111138598</v>
      </c>
      <c r="AR11" s="219">
        <v>44865</v>
      </c>
      <c r="AS11" s="215">
        <v>0.50347222222222221</v>
      </c>
      <c r="AT11" s="218" t="s">
        <v>548</v>
      </c>
      <c r="AU11" s="19">
        <f t="shared" si="6"/>
        <v>22.890277777776646</v>
      </c>
      <c r="AV11" s="20"/>
      <c r="AW11" s="20"/>
      <c r="AX11" s="20" t="s">
        <v>148</v>
      </c>
      <c r="AY11" s="20" t="s">
        <v>150</v>
      </c>
      <c r="AZ11" s="20" t="s">
        <v>186</v>
      </c>
      <c r="BA11" s="369" t="s">
        <v>338</v>
      </c>
      <c r="BB11" s="21" t="s">
        <v>611</v>
      </c>
      <c r="BC11" s="263" t="s">
        <v>612</v>
      </c>
      <c r="BD11" s="24"/>
      <c r="BE11" s="23" t="s">
        <v>74</v>
      </c>
      <c r="BF11" s="23"/>
      <c r="BR11" s="25"/>
      <c r="BS11" s="25"/>
      <c r="BT11" s="25"/>
      <c r="BU11" s="5">
        <v>359</v>
      </c>
      <c r="BV11" s="6">
        <v>30070250</v>
      </c>
      <c r="BW11" s="224" t="s">
        <v>519</v>
      </c>
      <c r="BX11" s="224" t="s">
        <v>521</v>
      </c>
      <c r="BY11" s="224" t="s">
        <v>524</v>
      </c>
      <c r="BZ11" s="224" t="s">
        <v>544</v>
      </c>
      <c r="CA11" s="227">
        <v>44843.679861111108</v>
      </c>
      <c r="CB11" s="224" t="s">
        <v>548</v>
      </c>
      <c r="CC11" s="152" t="s">
        <v>39</v>
      </c>
      <c r="CD11" s="25"/>
      <c r="CE11" s="25"/>
      <c r="CF11" s="9">
        <v>372</v>
      </c>
      <c r="CG11" s="6">
        <v>30214852</v>
      </c>
      <c r="CH11" s="224" t="s">
        <v>517</v>
      </c>
      <c r="CI11" s="224" t="s">
        <v>522</v>
      </c>
      <c r="CJ11" s="224" t="s">
        <v>525</v>
      </c>
      <c r="CK11" s="224" t="s">
        <v>551</v>
      </c>
      <c r="CL11" s="227">
        <v>44845.788888888892</v>
      </c>
      <c r="CM11" s="224" t="s">
        <v>548</v>
      </c>
      <c r="CN11" s="152" t="s">
        <v>126</v>
      </c>
      <c r="CO11" s="25"/>
      <c r="CP11" s="25"/>
      <c r="CQ11" s="9">
        <v>380</v>
      </c>
      <c r="CR11" s="6">
        <v>30175825</v>
      </c>
      <c r="CS11" s="224" t="s">
        <v>518</v>
      </c>
      <c r="CT11" s="224" t="s">
        <v>521</v>
      </c>
      <c r="CU11" s="224" t="s">
        <v>524</v>
      </c>
      <c r="CV11" s="224" t="s">
        <v>57</v>
      </c>
      <c r="CW11" s="227">
        <v>44847.726388888892</v>
      </c>
      <c r="CX11" s="224" t="s">
        <v>549</v>
      </c>
      <c r="CY11" s="152" t="s">
        <v>126</v>
      </c>
    </row>
    <row r="12" spans="1:106" ht="15" customHeight="1" x14ac:dyDescent="0.25">
      <c r="A12" s="452"/>
      <c r="B12" s="10">
        <v>10</v>
      </c>
      <c r="C12" s="9">
        <v>328</v>
      </c>
      <c r="D12" s="6">
        <v>30189786</v>
      </c>
      <c r="E12" s="224" t="s">
        <v>518</v>
      </c>
      <c r="F12" s="224" t="s">
        <v>521</v>
      </c>
      <c r="G12" s="224" t="s">
        <v>524</v>
      </c>
      <c r="H12" s="224" t="s">
        <v>59</v>
      </c>
      <c r="I12" s="227">
        <v>44839.853472222225</v>
      </c>
      <c r="J12" s="224" t="s">
        <v>549</v>
      </c>
      <c r="K12" s="152" t="s">
        <v>126</v>
      </c>
      <c r="L12" s="2">
        <v>44837</v>
      </c>
      <c r="M12" s="3">
        <v>0.86319444444444438</v>
      </c>
      <c r="N12" s="11" t="s">
        <v>567</v>
      </c>
      <c r="O12" s="2">
        <v>44839</v>
      </c>
      <c r="P12" s="3">
        <v>0.8534722222222223</v>
      </c>
      <c r="Q12" s="2">
        <v>44838</v>
      </c>
      <c r="R12" s="3">
        <v>0.73055555555555562</v>
      </c>
      <c r="S12" s="11" t="s">
        <v>567</v>
      </c>
      <c r="T12" s="219">
        <v>44839</v>
      </c>
      <c r="U12" s="215">
        <v>0.83680555555555547</v>
      </c>
      <c r="V12" s="11" t="s">
        <v>549</v>
      </c>
      <c r="W12" s="300">
        <f t="shared" si="0"/>
        <v>-1.6666666670062114E-2</v>
      </c>
      <c r="X12" s="13">
        <v>44840</v>
      </c>
      <c r="Y12" s="3">
        <v>0.69166666666666676</v>
      </c>
      <c r="Z12" s="218" t="s">
        <v>549</v>
      </c>
      <c r="AA12" s="15">
        <f t="shared" si="1"/>
        <v>0.85486111111094942</v>
      </c>
      <c r="AB12" s="13"/>
      <c r="AC12" s="3"/>
      <c r="AD12" s="11"/>
      <c r="AE12" s="15">
        <f t="shared" si="2"/>
        <v>-44840.691666666666</v>
      </c>
      <c r="AF12" s="219"/>
      <c r="AG12" s="215"/>
      <c r="AH12" s="218"/>
      <c r="AI12" s="11"/>
      <c r="AJ12" s="15">
        <f t="shared" si="3"/>
        <v>-44839.836805555555</v>
      </c>
      <c r="AK12" s="218"/>
      <c r="AL12" s="218"/>
      <c r="AM12" s="218"/>
      <c r="AN12" s="15">
        <f t="shared" si="4"/>
        <v>-44839.836805555555</v>
      </c>
      <c r="AO12" s="219">
        <v>44843</v>
      </c>
      <c r="AP12" s="215">
        <v>0.5444444444444444</v>
      </c>
      <c r="AQ12" s="18">
        <f t="shared" si="5"/>
        <v>3.7076388888890506</v>
      </c>
      <c r="AR12" s="219">
        <v>44857</v>
      </c>
      <c r="AS12" s="215">
        <v>0.68819444444444444</v>
      </c>
      <c r="AT12" s="218" t="s">
        <v>549</v>
      </c>
      <c r="AU12" s="19">
        <f t="shared" si="6"/>
        <v>17.851388888891961</v>
      </c>
      <c r="AV12" s="20">
        <v>14768</v>
      </c>
      <c r="AW12" s="20" t="s">
        <v>1251</v>
      </c>
      <c r="AX12" s="20" t="s">
        <v>132</v>
      </c>
      <c r="AY12" s="20" t="s">
        <v>134</v>
      </c>
      <c r="AZ12" s="20" t="s">
        <v>152</v>
      </c>
      <c r="BA12" s="369" t="s">
        <v>188</v>
      </c>
      <c r="BB12" s="269" t="s">
        <v>619</v>
      </c>
      <c r="BC12" s="263" t="s">
        <v>620</v>
      </c>
      <c r="BD12" s="24"/>
      <c r="BE12" s="23" t="s">
        <v>74</v>
      </c>
      <c r="BF12" s="23"/>
      <c r="BJ12" s="28" t="s">
        <v>64</v>
      </c>
      <c r="BK12" s="29" t="s">
        <v>65</v>
      </c>
      <c r="BL12" s="30" t="s">
        <v>66</v>
      </c>
      <c r="BM12" s="31" t="s">
        <v>39</v>
      </c>
      <c r="BN12" s="32" t="s">
        <v>41</v>
      </c>
      <c r="BO12" s="33" t="s">
        <v>63</v>
      </c>
      <c r="BP12" s="34" t="s">
        <v>52</v>
      </c>
      <c r="BQ12" s="35" t="s">
        <v>67</v>
      </c>
      <c r="BR12" s="25"/>
      <c r="BS12" s="25"/>
      <c r="BT12" s="25"/>
      <c r="BU12" s="5">
        <v>373</v>
      </c>
      <c r="BV12" s="6">
        <v>1362357</v>
      </c>
      <c r="BW12" s="224" t="s">
        <v>519</v>
      </c>
      <c r="BX12" s="224" t="s">
        <v>522</v>
      </c>
      <c r="BY12" s="224" t="s">
        <v>525</v>
      </c>
      <c r="BZ12" s="224" t="s">
        <v>528</v>
      </c>
      <c r="CA12" s="227">
        <v>44845.618750000001</v>
      </c>
      <c r="CB12" s="224" t="s">
        <v>548</v>
      </c>
      <c r="CC12" s="152" t="s">
        <v>39</v>
      </c>
      <c r="CD12" s="25"/>
      <c r="CE12" s="25"/>
      <c r="CF12" s="8">
        <v>377</v>
      </c>
      <c r="CG12" s="6">
        <v>30056493</v>
      </c>
      <c r="CH12" s="224" t="s">
        <v>517</v>
      </c>
      <c r="CI12" s="224" t="s">
        <v>521</v>
      </c>
      <c r="CJ12" s="224" t="s">
        <v>524</v>
      </c>
      <c r="CK12" s="224" t="s">
        <v>59</v>
      </c>
      <c r="CL12" s="227">
        <v>44846.86041666667</v>
      </c>
      <c r="CM12" s="224" t="s">
        <v>549</v>
      </c>
      <c r="CN12" s="152" t="s">
        <v>63</v>
      </c>
      <c r="CO12" s="25"/>
      <c r="CP12" s="25"/>
      <c r="CQ12" s="9">
        <v>396</v>
      </c>
      <c r="CR12" s="6">
        <v>30226880</v>
      </c>
      <c r="CS12" s="224" t="s">
        <v>518</v>
      </c>
      <c r="CT12" s="224" t="s">
        <v>521</v>
      </c>
      <c r="CU12" s="224" t="s">
        <v>524</v>
      </c>
      <c r="CV12" s="224" t="s">
        <v>59</v>
      </c>
      <c r="CW12" s="227">
        <v>44849.854861111111</v>
      </c>
      <c r="CX12" s="224" t="s">
        <v>549</v>
      </c>
      <c r="CY12" s="152" t="s">
        <v>126</v>
      </c>
    </row>
    <row r="13" spans="1:106" ht="15" customHeight="1" x14ac:dyDescent="0.25">
      <c r="A13" s="452"/>
      <c r="B13" s="26">
        <v>11</v>
      </c>
      <c r="C13" s="8">
        <v>332</v>
      </c>
      <c r="D13" s="6">
        <v>30142453</v>
      </c>
      <c r="E13" s="224" t="s">
        <v>518</v>
      </c>
      <c r="F13" s="224" t="s">
        <v>521</v>
      </c>
      <c r="G13" s="224" t="s">
        <v>524</v>
      </c>
      <c r="H13" s="224" t="s">
        <v>530</v>
      </c>
      <c r="I13" s="227">
        <v>44839.864583333336</v>
      </c>
      <c r="J13" s="224" t="s">
        <v>549</v>
      </c>
      <c r="K13" s="152" t="s">
        <v>63</v>
      </c>
      <c r="L13" s="2">
        <v>44839</v>
      </c>
      <c r="M13" s="3">
        <v>0.8652777777777777</v>
      </c>
      <c r="N13" s="11" t="s">
        <v>567</v>
      </c>
      <c r="O13" s="2">
        <v>44838</v>
      </c>
      <c r="P13" s="3">
        <v>0.84236111111111101</v>
      </c>
      <c r="Q13" s="2">
        <v>44839</v>
      </c>
      <c r="R13" s="3">
        <v>0.8652777777777777</v>
      </c>
      <c r="S13" s="11" t="s">
        <v>567</v>
      </c>
      <c r="T13" s="219">
        <v>44839</v>
      </c>
      <c r="U13" s="215">
        <v>0.8652777777777777</v>
      </c>
      <c r="V13" s="11" t="s">
        <v>549</v>
      </c>
      <c r="W13" s="300">
        <f t="shared" si="0"/>
        <v>1.022916666661331</v>
      </c>
      <c r="X13" s="13"/>
      <c r="Y13" s="3"/>
      <c r="Z13" s="11"/>
      <c r="AA13" s="15">
        <f t="shared" si="1"/>
        <v>-44839.865277777775</v>
      </c>
      <c r="AB13" s="13"/>
      <c r="AC13" s="3"/>
      <c r="AD13" s="11"/>
      <c r="AE13" s="15">
        <f t="shared" si="2"/>
        <v>0</v>
      </c>
      <c r="AF13" s="219"/>
      <c r="AG13" s="215"/>
      <c r="AH13" s="218"/>
      <c r="AI13" s="11"/>
      <c r="AJ13" s="15">
        <f t="shared" si="3"/>
        <v>-44839.865277777775</v>
      </c>
      <c r="AK13" s="218"/>
      <c r="AL13" s="218"/>
      <c r="AM13" s="218"/>
      <c r="AN13" s="15">
        <f t="shared" si="4"/>
        <v>-44839.865277777775</v>
      </c>
      <c r="AO13" s="219">
        <v>44840</v>
      </c>
      <c r="AP13" s="215">
        <v>0.50069444444444444</v>
      </c>
      <c r="AQ13" s="18">
        <f t="shared" si="5"/>
        <v>0.63541666667151731</v>
      </c>
      <c r="AR13" s="219">
        <v>44842</v>
      </c>
      <c r="AS13" s="215">
        <v>0.77500000000000002</v>
      </c>
      <c r="AT13" s="218" t="s">
        <v>549</v>
      </c>
      <c r="AU13" s="19">
        <f t="shared" si="6"/>
        <v>2.9097222222262644</v>
      </c>
      <c r="AV13" s="20">
        <v>13667</v>
      </c>
      <c r="AW13" s="20" t="s">
        <v>1248</v>
      </c>
      <c r="AX13" s="20" t="s">
        <v>132</v>
      </c>
      <c r="AY13" s="20" t="s">
        <v>134</v>
      </c>
      <c r="AZ13" s="20" t="s">
        <v>158</v>
      </c>
      <c r="BA13" s="369" t="s">
        <v>232</v>
      </c>
      <c r="BB13" s="269" t="s">
        <v>617</v>
      </c>
      <c r="BC13" s="263" t="s">
        <v>618</v>
      </c>
      <c r="BD13" s="24"/>
      <c r="BE13" s="23" t="s">
        <v>74</v>
      </c>
      <c r="BF13" s="23"/>
      <c r="BJ13" s="36" t="s">
        <v>569</v>
      </c>
      <c r="BK13" s="37">
        <v>1</v>
      </c>
      <c r="BL13" s="125">
        <f>BK13/BK15</f>
        <v>0.5</v>
      </c>
      <c r="BM13" s="39"/>
      <c r="BN13" s="39"/>
      <c r="BO13" s="39"/>
      <c r="BP13" s="39">
        <v>1</v>
      </c>
      <c r="BQ13" s="40">
        <f t="shared" ref="BQ13:BQ14" si="7">BK13</f>
        <v>1</v>
      </c>
      <c r="BR13" s="25"/>
      <c r="BS13" s="25"/>
      <c r="BT13" s="25"/>
      <c r="BU13" s="5">
        <v>374</v>
      </c>
      <c r="BV13" s="6">
        <v>30152460</v>
      </c>
      <c r="BW13" s="224" t="s">
        <v>519</v>
      </c>
      <c r="BX13" s="224" t="s">
        <v>521</v>
      </c>
      <c r="BY13" s="224" t="s">
        <v>526</v>
      </c>
      <c r="BZ13" s="224" t="s">
        <v>58</v>
      </c>
      <c r="CA13" s="227">
        <v>44846.449305555558</v>
      </c>
      <c r="CB13" s="224" t="s">
        <v>548</v>
      </c>
      <c r="CC13" s="152" t="s">
        <v>39</v>
      </c>
      <c r="CD13" s="25"/>
      <c r="CE13" s="25"/>
      <c r="CF13" s="5">
        <v>382</v>
      </c>
      <c r="CG13" s="6">
        <v>30227199</v>
      </c>
      <c r="CH13" s="224" t="s">
        <v>517</v>
      </c>
      <c r="CI13" s="224" t="s">
        <v>521</v>
      </c>
      <c r="CJ13" s="224" t="s">
        <v>524</v>
      </c>
      <c r="CK13" s="224" t="s">
        <v>59</v>
      </c>
      <c r="CL13" s="227">
        <v>44847.723611111112</v>
      </c>
      <c r="CM13" s="224" t="s">
        <v>549</v>
      </c>
      <c r="CN13" s="152" t="s">
        <v>41</v>
      </c>
      <c r="CO13" s="25"/>
      <c r="CP13" s="25"/>
      <c r="CQ13" s="9">
        <v>396</v>
      </c>
      <c r="CR13" s="6">
        <v>30226880</v>
      </c>
      <c r="CS13" s="224" t="s">
        <v>518</v>
      </c>
      <c r="CT13" s="224" t="s">
        <v>521</v>
      </c>
      <c r="CU13" s="224" t="s">
        <v>524</v>
      </c>
      <c r="CV13" s="224" t="s">
        <v>530</v>
      </c>
      <c r="CW13" s="227">
        <v>44849.854861111111</v>
      </c>
      <c r="CX13" s="224" t="s">
        <v>549</v>
      </c>
      <c r="CY13" s="152" t="s">
        <v>126</v>
      </c>
    </row>
    <row r="14" spans="1:106" ht="15" customHeight="1" x14ac:dyDescent="0.25">
      <c r="A14" s="452"/>
      <c r="B14" s="10">
        <v>12</v>
      </c>
      <c r="C14" s="9">
        <v>45</v>
      </c>
      <c r="D14" s="6">
        <v>30009475</v>
      </c>
      <c r="E14" s="224" t="s">
        <v>517</v>
      </c>
      <c r="F14" s="224" t="s">
        <v>521</v>
      </c>
      <c r="G14" s="224" t="s">
        <v>524</v>
      </c>
      <c r="H14" s="224" t="s">
        <v>61</v>
      </c>
      <c r="I14" s="227">
        <v>44840.527083333334</v>
      </c>
      <c r="J14" s="224" t="s">
        <v>549</v>
      </c>
      <c r="K14" s="152" t="s">
        <v>126</v>
      </c>
      <c r="L14" s="2">
        <v>44804</v>
      </c>
      <c r="M14" s="3">
        <v>0.81736111111111109</v>
      </c>
      <c r="N14" s="11" t="s">
        <v>567</v>
      </c>
      <c r="O14" s="2">
        <v>44840</v>
      </c>
      <c r="P14" s="3">
        <v>0.52708333333333335</v>
      </c>
      <c r="Q14" s="2">
        <v>44811</v>
      </c>
      <c r="R14" s="3">
        <v>0.6694444444444444</v>
      </c>
      <c r="S14" s="11" t="s">
        <v>567</v>
      </c>
      <c r="T14" s="219">
        <v>44814</v>
      </c>
      <c r="U14" s="215">
        <v>0.53541666666666665</v>
      </c>
      <c r="V14" s="11" t="s">
        <v>549</v>
      </c>
      <c r="W14" s="300">
        <f t="shared" si="0"/>
        <v>-25.991666666668607</v>
      </c>
      <c r="X14" s="13">
        <v>44835</v>
      </c>
      <c r="Y14" s="3">
        <v>0.69236111111111109</v>
      </c>
      <c r="Z14" s="11" t="s">
        <v>548</v>
      </c>
      <c r="AA14" s="15">
        <f t="shared" si="1"/>
        <v>21.156944444446708</v>
      </c>
      <c r="AB14" s="13">
        <v>44835</v>
      </c>
      <c r="AC14" s="3">
        <v>0.69305555555555554</v>
      </c>
      <c r="AD14" s="11" t="s">
        <v>548</v>
      </c>
      <c r="AE14" s="15">
        <f t="shared" si="2"/>
        <v>6.944444467080757E-4</v>
      </c>
      <c r="AF14" s="219">
        <v>44836</v>
      </c>
      <c r="AG14" s="215">
        <v>0.74305555555555547</v>
      </c>
      <c r="AH14" s="218" t="s">
        <v>549</v>
      </c>
      <c r="AI14" s="11" t="s">
        <v>570</v>
      </c>
      <c r="AJ14" s="15">
        <f t="shared" si="3"/>
        <v>22.207638888889051</v>
      </c>
      <c r="AK14" s="219">
        <v>44844</v>
      </c>
      <c r="AL14" s="215">
        <v>0.48125000000000001</v>
      </c>
      <c r="AM14" s="218" t="s">
        <v>548</v>
      </c>
      <c r="AN14" s="15">
        <f t="shared" si="4"/>
        <v>29.945833333331393</v>
      </c>
      <c r="AO14" s="219"/>
      <c r="AP14" s="215"/>
      <c r="AQ14" s="18">
        <f t="shared" si="5"/>
        <v>-44814.535416666666</v>
      </c>
      <c r="AR14" s="219"/>
      <c r="AS14" s="215"/>
      <c r="AT14" s="218"/>
      <c r="AU14" s="19">
        <f t="shared" si="6"/>
        <v>-44814.535416666666</v>
      </c>
      <c r="AV14" s="20"/>
      <c r="AW14" s="20" t="s">
        <v>1252</v>
      </c>
      <c r="AX14" s="20" t="s">
        <v>132</v>
      </c>
      <c r="AY14" s="20" t="s">
        <v>134</v>
      </c>
      <c r="AZ14" s="20" t="s">
        <v>144</v>
      </c>
      <c r="BA14" s="369" t="s">
        <v>180</v>
      </c>
      <c r="BB14" s="269" t="s">
        <v>615</v>
      </c>
      <c r="BC14" s="263" t="s">
        <v>616</v>
      </c>
      <c r="BD14" s="24"/>
      <c r="BE14" s="23" t="s">
        <v>74</v>
      </c>
      <c r="BF14" s="23"/>
      <c r="BJ14" s="36" t="s">
        <v>548</v>
      </c>
      <c r="BK14" s="37">
        <v>1</v>
      </c>
      <c r="BL14" s="125">
        <f>BK14/BK15</f>
        <v>0.5</v>
      </c>
      <c r="BM14" s="39"/>
      <c r="BN14" s="39">
        <v>1</v>
      </c>
      <c r="BO14" s="39"/>
      <c r="BP14" s="39"/>
      <c r="BQ14" s="40">
        <f t="shared" si="7"/>
        <v>1</v>
      </c>
      <c r="BR14" s="25"/>
      <c r="BS14" s="25"/>
      <c r="BT14" s="25"/>
      <c r="BU14" s="9">
        <v>378</v>
      </c>
      <c r="BV14" s="6">
        <v>30053430</v>
      </c>
      <c r="BW14" s="224" t="s">
        <v>519</v>
      </c>
      <c r="BX14" s="224" t="s">
        <v>523</v>
      </c>
      <c r="BY14" s="224" t="s">
        <v>524</v>
      </c>
      <c r="BZ14" s="224" t="s">
        <v>538</v>
      </c>
      <c r="CA14" s="227">
        <v>44846.808333333334</v>
      </c>
      <c r="CB14" s="224" t="s">
        <v>549</v>
      </c>
      <c r="CC14" s="152" t="s">
        <v>126</v>
      </c>
      <c r="CD14" s="25"/>
      <c r="CE14" s="25"/>
      <c r="CF14" s="5">
        <v>385</v>
      </c>
      <c r="CG14" s="6">
        <v>671821</v>
      </c>
      <c r="CH14" s="224" t="s">
        <v>517</v>
      </c>
      <c r="CI14" s="224" t="s">
        <v>521</v>
      </c>
      <c r="CJ14" s="224" t="s">
        <v>524</v>
      </c>
      <c r="CK14" s="224" t="s">
        <v>531</v>
      </c>
      <c r="CL14" s="227">
        <v>44849.731944444444</v>
      </c>
      <c r="CM14" s="224" t="s">
        <v>549</v>
      </c>
      <c r="CN14" s="152" t="s">
        <v>41</v>
      </c>
      <c r="CO14" s="25"/>
      <c r="CP14" s="25"/>
      <c r="CQ14" s="5">
        <v>388</v>
      </c>
      <c r="CR14" s="6">
        <v>30121269</v>
      </c>
      <c r="CS14" s="224" t="s">
        <v>518</v>
      </c>
      <c r="CT14" s="224" t="s">
        <v>521</v>
      </c>
      <c r="CU14" s="224" t="s">
        <v>525</v>
      </c>
      <c r="CV14" s="224" t="s">
        <v>70</v>
      </c>
      <c r="CW14" s="227">
        <v>44850.424305555556</v>
      </c>
      <c r="CX14" s="224" t="s">
        <v>549</v>
      </c>
      <c r="CY14" s="152" t="s">
        <v>39</v>
      </c>
      <c r="CZ14"/>
      <c r="DA14"/>
    </row>
    <row r="15" spans="1:106" ht="15" customHeight="1" x14ac:dyDescent="0.25">
      <c r="A15" s="452"/>
      <c r="B15" s="10">
        <v>13</v>
      </c>
      <c r="C15" s="5">
        <v>220</v>
      </c>
      <c r="D15" s="6">
        <v>30095856</v>
      </c>
      <c r="E15" s="224" t="s">
        <v>517</v>
      </c>
      <c r="F15" s="224" t="s">
        <v>521</v>
      </c>
      <c r="G15" s="224" t="s">
        <v>524</v>
      </c>
      <c r="H15" s="224" t="s">
        <v>531</v>
      </c>
      <c r="I15" s="227">
        <v>44840.54583333333</v>
      </c>
      <c r="J15" s="224" t="s">
        <v>549</v>
      </c>
      <c r="K15" s="152" t="s">
        <v>39</v>
      </c>
      <c r="L15" s="2">
        <v>44819</v>
      </c>
      <c r="M15" s="3">
        <v>0.47291666666666665</v>
      </c>
      <c r="N15" s="11" t="s">
        <v>567</v>
      </c>
      <c r="O15" s="2">
        <v>44840</v>
      </c>
      <c r="P15" s="3">
        <v>0.54583333333333328</v>
      </c>
      <c r="Q15" s="2">
        <v>44849</v>
      </c>
      <c r="R15" s="3">
        <v>0.48055555555555557</v>
      </c>
      <c r="S15" s="11" t="s">
        <v>567</v>
      </c>
      <c r="T15" s="219">
        <v>44849</v>
      </c>
      <c r="U15" s="215">
        <v>0.48472222222222222</v>
      </c>
      <c r="V15" s="11" t="s">
        <v>549</v>
      </c>
      <c r="W15" s="300">
        <f t="shared" si="0"/>
        <v>8.9388888888934162</v>
      </c>
      <c r="X15" s="13"/>
      <c r="Y15" s="3"/>
      <c r="Z15" s="11"/>
      <c r="AA15" s="15">
        <f t="shared" si="1"/>
        <v>-44849.484722222223</v>
      </c>
      <c r="AB15" s="13"/>
      <c r="AC15" s="3"/>
      <c r="AD15" s="11"/>
      <c r="AE15" s="15">
        <f t="shared" si="2"/>
        <v>0</v>
      </c>
      <c r="AF15" s="219"/>
      <c r="AG15" s="215"/>
      <c r="AH15" s="218"/>
      <c r="AI15" s="11"/>
      <c r="AJ15" s="15">
        <f t="shared" si="3"/>
        <v>-44849.484722222223</v>
      </c>
      <c r="AK15" s="219"/>
      <c r="AL15" s="215"/>
      <c r="AM15" s="218"/>
      <c r="AN15" s="15">
        <f t="shared" si="4"/>
        <v>-44849.484722222223</v>
      </c>
      <c r="AO15" s="219">
        <v>44849</v>
      </c>
      <c r="AP15" s="215">
        <v>0.52569444444444446</v>
      </c>
      <c r="AQ15" s="18">
        <f t="shared" si="5"/>
        <v>4.0972222217533272E-2</v>
      </c>
      <c r="AR15" s="219">
        <v>44849</v>
      </c>
      <c r="AS15" s="215">
        <v>0.73125000000000007</v>
      </c>
      <c r="AT15" s="218" t="s">
        <v>549</v>
      </c>
      <c r="AU15" s="19">
        <f t="shared" si="6"/>
        <v>0.24652777777373558</v>
      </c>
      <c r="AV15" s="20">
        <v>13131</v>
      </c>
      <c r="AW15" s="20" t="s">
        <v>1253</v>
      </c>
      <c r="AX15" s="20" t="s">
        <v>132</v>
      </c>
      <c r="AY15" s="20" t="s">
        <v>134</v>
      </c>
      <c r="AZ15" s="20" t="s">
        <v>158</v>
      </c>
      <c r="BA15" s="369" t="s">
        <v>212</v>
      </c>
      <c r="BB15" s="269" t="s">
        <v>613</v>
      </c>
      <c r="BC15" s="263" t="s">
        <v>614</v>
      </c>
      <c r="BD15" s="24"/>
      <c r="BE15" s="23" t="s">
        <v>128</v>
      </c>
      <c r="BF15" s="23"/>
      <c r="BJ15" s="41" t="s">
        <v>67</v>
      </c>
      <c r="BK15" s="42">
        <f t="shared" ref="BK15:BQ15" si="8">SUBTOTAL(9,BK13:BK14)</f>
        <v>2</v>
      </c>
      <c r="BL15" s="43">
        <f t="shared" si="8"/>
        <v>1</v>
      </c>
      <c r="BM15" s="124">
        <f t="shared" si="8"/>
        <v>0</v>
      </c>
      <c r="BN15" s="124">
        <f t="shared" si="8"/>
        <v>1</v>
      </c>
      <c r="BO15" s="124">
        <f t="shared" si="8"/>
        <v>0</v>
      </c>
      <c r="BP15" s="124">
        <f t="shared" si="8"/>
        <v>1</v>
      </c>
      <c r="BQ15" s="42">
        <f t="shared" si="8"/>
        <v>2</v>
      </c>
      <c r="BR15" s="25"/>
      <c r="BS15" s="25"/>
      <c r="BT15" s="25"/>
      <c r="BU15" s="5">
        <v>387</v>
      </c>
      <c r="BV15" s="6">
        <v>48841</v>
      </c>
      <c r="BW15" s="224" t="s">
        <v>519</v>
      </c>
      <c r="BX15" s="224" t="s">
        <v>521</v>
      </c>
      <c r="BY15" s="224" t="s">
        <v>526</v>
      </c>
      <c r="BZ15" s="224" t="s">
        <v>539</v>
      </c>
      <c r="CA15" s="227">
        <v>44847.786111111112</v>
      </c>
      <c r="CB15" s="224" t="s">
        <v>549</v>
      </c>
      <c r="CC15" s="152" t="s">
        <v>39</v>
      </c>
      <c r="CD15" s="25"/>
      <c r="CE15" s="25"/>
      <c r="CF15" s="9">
        <v>397</v>
      </c>
      <c r="CG15" s="6">
        <v>30121269</v>
      </c>
      <c r="CH15" s="224" t="s">
        <v>517</v>
      </c>
      <c r="CI15" s="224" t="s">
        <v>521</v>
      </c>
      <c r="CJ15" s="224" t="s">
        <v>524</v>
      </c>
      <c r="CK15" s="224" t="s">
        <v>560</v>
      </c>
      <c r="CL15" s="227">
        <v>44850.824305555558</v>
      </c>
      <c r="CM15" s="224" t="s">
        <v>549</v>
      </c>
      <c r="CN15" s="152" t="s">
        <v>126</v>
      </c>
      <c r="CO15" s="25"/>
      <c r="CP15" s="25"/>
      <c r="CQ15" s="8">
        <v>391</v>
      </c>
      <c r="CR15" s="6">
        <v>30091692</v>
      </c>
      <c r="CS15" s="224" t="s">
        <v>518</v>
      </c>
      <c r="CT15" s="224" t="s">
        <v>521</v>
      </c>
      <c r="CU15" s="224" t="s">
        <v>524</v>
      </c>
      <c r="CV15" s="224" t="s">
        <v>537</v>
      </c>
      <c r="CW15" s="227">
        <v>44850.470138888886</v>
      </c>
      <c r="CX15" s="224" t="s">
        <v>549</v>
      </c>
      <c r="CY15" s="152" t="s">
        <v>63</v>
      </c>
    </row>
    <row r="16" spans="1:106" ht="15" customHeight="1" x14ac:dyDescent="0.25">
      <c r="A16" s="452">
        <v>2</v>
      </c>
      <c r="B16" s="10">
        <v>14</v>
      </c>
      <c r="C16" s="5">
        <v>337</v>
      </c>
      <c r="D16" s="6">
        <v>30046786</v>
      </c>
      <c r="E16" s="224" t="s">
        <v>517</v>
      </c>
      <c r="F16" s="224" t="s">
        <v>522</v>
      </c>
      <c r="G16" s="224" t="s">
        <v>525</v>
      </c>
      <c r="H16" s="224" t="s">
        <v>550</v>
      </c>
      <c r="I16" s="227">
        <v>44842.61041666667</v>
      </c>
      <c r="J16" s="224" t="s">
        <v>548</v>
      </c>
      <c r="K16" s="152" t="s">
        <v>39</v>
      </c>
      <c r="L16" s="2">
        <v>44839</v>
      </c>
      <c r="M16" s="3">
        <v>0.53888888888888886</v>
      </c>
      <c r="N16" s="11" t="s">
        <v>548</v>
      </c>
      <c r="O16" s="2">
        <v>44839</v>
      </c>
      <c r="P16" s="3">
        <v>0.77569444444444446</v>
      </c>
      <c r="Q16" s="2">
        <v>44842</v>
      </c>
      <c r="R16" s="3">
        <v>0.10972222222222222</v>
      </c>
      <c r="S16" s="11" t="s">
        <v>548</v>
      </c>
      <c r="T16" s="219">
        <v>44842</v>
      </c>
      <c r="U16" s="215">
        <v>0.61249999999999993</v>
      </c>
      <c r="V16" s="11" t="s">
        <v>548</v>
      </c>
      <c r="W16" s="300">
        <f t="shared" si="0"/>
        <v>2.8368055555620231</v>
      </c>
      <c r="X16" s="13">
        <v>44844</v>
      </c>
      <c r="Y16" s="3">
        <v>0.43402777777777773</v>
      </c>
      <c r="Z16" s="11" t="s">
        <v>548</v>
      </c>
      <c r="AA16" s="15">
        <f t="shared" si="1"/>
        <v>1.8215277777781012</v>
      </c>
      <c r="AB16" s="13"/>
      <c r="AC16" s="3"/>
      <c r="AD16" s="11"/>
      <c r="AE16" s="15">
        <f t="shared" si="2"/>
        <v>-44844.434027777781</v>
      </c>
      <c r="AF16" s="219"/>
      <c r="AG16" s="215"/>
      <c r="AH16" s="218"/>
      <c r="AI16" s="11"/>
      <c r="AJ16" s="15">
        <f t="shared" si="3"/>
        <v>-44842.612500000003</v>
      </c>
      <c r="AK16" s="219"/>
      <c r="AL16" s="215"/>
      <c r="AM16" s="218"/>
      <c r="AN16" s="15">
        <f t="shared" si="4"/>
        <v>-44842.612500000003</v>
      </c>
      <c r="AO16" s="219">
        <v>44843</v>
      </c>
      <c r="AP16" s="215">
        <v>0.44930555555555557</v>
      </c>
      <c r="AQ16" s="18">
        <f t="shared" si="5"/>
        <v>0.83680555555474712</v>
      </c>
      <c r="AR16" s="219">
        <v>44843</v>
      </c>
      <c r="AS16" s="215">
        <v>0.47013888888888888</v>
      </c>
      <c r="AT16" s="218" t="s">
        <v>548</v>
      </c>
      <c r="AU16" s="19">
        <f t="shared" si="6"/>
        <v>0.85763888888322981</v>
      </c>
      <c r="AV16" s="20"/>
      <c r="AW16" s="20"/>
      <c r="AX16" s="20" t="s">
        <v>132</v>
      </c>
      <c r="AY16" s="20" t="s">
        <v>134</v>
      </c>
      <c r="AZ16" s="20" t="s">
        <v>152</v>
      </c>
      <c r="BA16" s="369" t="s">
        <v>188</v>
      </c>
      <c r="BB16" s="269" t="s">
        <v>610</v>
      </c>
      <c r="BC16" s="263" t="s">
        <v>609</v>
      </c>
      <c r="BD16" s="24"/>
      <c r="BE16" s="23" t="s">
        <v>74</v>
      </c>
      <c r="BF16" s="23"/>
      <c r="BR16" s="25"/>
      <c r="BS16" s="25"/>
      <c r="BT16" s="25"/>
      <c r="BU16" s="8">
        <v>400</v>
      </c>
      <c r="BV16" s="6">
        <v>1827709</v>
      </c>
      <c r="BW16" s="224" t="s">
        <v>519</v>
      </c>
      <c r="BX16" s="224" t="s">
        <v>523</v>
      </c>
      <c r="BY16" s="224" t="s">
        <v>526</v>
      </c>
      <c r="BZ16" s="224" t="s">
        <v>55</v>
      </c>
      <c r="CA16" s="227">
        <v>44851.786111111112</v>
      </c>
      <c r="CB16" s="224" t="s">
        <v>549</v>
      </c>
      <c r="CC16" s="152" t="s">
        <v>39</v>
      </c>
      <c r="CD16" s="25"/>
      <c r="CE16" s="25"/>
      <c r="CF16" s="9">
        <v>398</v>
      </c>
      <c r="CG16" s="6">
        <v>671821</v>
      </c>
      <c r="CH16" s="224" t="s">
        <v>517</v>
      </c>
      <c r="CI16" s="224" t="s">
        <v>521</v>
      </c>
      <c r="CJ16" s="224" t="s">
        <v>524</v>
      </c>
      <c r="CK16" s="224" t="s">
        <v>531</v>
      </c>
      <c r="CL16" s="227">
        <v>44850.85</v>
      </c>
      <c r="CM16" s="224" t="s">
        <v>549</v>
      </c>
      <c r="CN16" s="152" t="s">
        <v>126</v>
      </c>
      <c r="CO16" s="25"/>
      <c r="CP16" s="25"/>
      <c r="CQ16" s="9">
        <v>396</v>
      </c>
      <c r="CR16" s="6">
        <v>30226880</v>
      </c>
      <c r="CS16" s="224" t="s">
        <v>518</v>
      </c>
      <c r="CT16" s="224" t="s">
        <v>522</v>
      </c>
      <c r="CU16" s="224" t="s">
        <v>525</v>
      </c>
      <c r="CV16" s="224" t="s">
        <v>551</v>
      </c>
      <c r="CW16" s="227">
        <v>44850.724999999999</v>
      </c>
      <c r="CX16" s="224" t="s">
        <v>549</v>
      </c>
      <c r="CY16" s="152" t="s">
        <v>126</v>
      </c>
      <c r="CZ16"/>
      <c r="DA16"/>
      <c r="DB16"/>
    </row>
    <row r="17" spans="1:106" ht="15" customHeight="1" x14ac:dyDescent="0.25">
      <c r="A17" s="452"/>
      <c r="B17" s="26">
        <v>15</v>
      </c>
      <c r="C17" s="9">
        <v>345</v>
      </c>
      <c r="D17" s="6">
        <v>30079070</v>
      </c>
      <c r="E17" s="224" t="s">
        <v>518</v>
      </c>
      <c r="F17" s="224" t="s">
        <v>523</v>
      </c>
      <c r="G17" s="224" t="s">
        <v>525</v>
      </c>
      <c r="H17" s="224" t="s">
        <v>49</v>
      </c>
      <c r="I17" s="227">
        <v>44842.620138888888</v>
      </c>
      <c r="J17" s="224" t="s">
        <v>548</v>
      </c>
      <c r="K17" s="152" t="s">
        <v>126</v>
      </c>
      <c r="L17" s="2">
        <v>44840</v>
      </c>
      <c r="M17" s="3">
        <v>0.39999999999999997</v>
      </c>
      <c r="N17" s="11" t="s">
        <v>548</v>
      </c>
      <c r="O17" s="2">
        <v>44842</v>
      </c>
      <c r="P17" s="3">
        <v>0.62013888888888891</v>
      </c>
      <c r="Q17" s="2">
        <v>44842</v>
      </c>
      <c r="R17" s="3">
        <v>0.47986111111111113</v>
      </c>
      <c r="S17" s="11" t="s">
        <v>548</v>
      </c>
      <c r="T17" s="219">
        <v>44842</v>
      </c>
      <c r="U17" s="215">
        <v>0.62152777777777779</v>
      </c>
      <c r="V17" s="11" t="s">
        <v>548</v>
      </c>
      <c r="W17" s="300">
        <f t="shared" si="0"/>
        <v>1.3888888934161514E-3</v>
      </c>
      <c r="X17" s="13">
        <v>44843</v>
      </c>
      <c r="Y17" s="3">
        <v>0.46736111111111112</v>
      </c>
      <c r="Z17" s="11" t="s">
        <v>548</v>
      </c>
      <c r="AA17" s="15">
        <f t="shared" si="1"/>
        <v>0.84583333333284827</v>
      </c>
      <c r="AB17" s="13">
        <v>44844</v>
      </c>
      <c r="AC17" s="3">
        <v>0.43333333333333335</v>
      </c>
      <c r="AD17" s="11" t="s">
        <v>548</v>
      </c>
      <c r="AE17" s="15">
        <f t="shared" si="2"/>
        <v>0.96597222222044365</v>
      </c>
      <c r="AF17" s="219">
        <v>44845</v>
      </c>
      <c r="AG17" s="215">
        <v>0.4458333333333333</v>
      </c>
      <c r="AH17" s="218" t="s">
        <v>548</v>
      </c>
      <c r="AI17" s="11" t="s">
        <v>570</v>
      </c>
      <c r="AJ17" s="15">
        <f t="shared" si="3"/>
        <v>2.8243055555503815</v>
      </c>
      <c r="AK17" s="219"/>
      <c r="AL17" s="215"/>
      <c r="AM17" s="218"/>
      <c r="AN17" s="15">
        <f t="shared" si="4"/>
        <v>-44842.621527777781</v>
      </c>
      <c r="AO17" s="219">
        <v>44846</v>
      </c>
      <c r="AP17" s="215">
        <v>0.72499999999999998</v>
      </c>
      <c r="AQ17" s="18">
        <f t="shared" si="5"/>
        <v>4.1034722222175333</v>
      </c>
      <c r="AR17" s="219">
        <v>44863</v>
      </c>
      <c r="AS17" s="215">
        <v>0.57916666666666672</v>
      </c>
      <c r="AT17" s="218" t="s">
        <v>548</v>
      </c>
      <c r="AU17" s="19">
        <f t="shared" si="6"/>
        <v>20.957638888889051</v>
      </c>
      <c r="AV17" s="20"/>
      <c r="AW17" s="20"/>
      <c r="AX17" s="20" t="s">
        <v>148</v>
      </c>
      <c r="AY17" s="20" t="s">
        <v>150</v>
      </c>
      <c r="AZ17" s="20" t="s">
        <v>206</v>
      </c>
      <c r="BA17" s="369" t="s">
        <v>434</v>
      </c>
      <c r="BB17" s="269" t="s">
        <v>608</v>
      </c>
      <c r="BC17" s="263" t="s">
        <v>607</v>
      </c>
      <c r="BD17" s="24"/>
      <c r="BE17" s="23" t="s">
        <v>74</v>
      </c>
      <c r="BF17" s="23"/>
      <c r="BR17" s="25"/>
      <c r="BS17" s="25"/>
      <c r="BT17" s="25"/>
      <c r="BU17" s="5">
        <v>404</v>
      </c>
      <c r="BV17" s="6">
        <v>30161565</v>
      </c>
      <c r="BW17" s="224" t="s">
        <v>519</v>
      </c>
      <c r="BX17" s="224" t="s">
        <v>521</v>
      </c>
      <c r="BY17" s="224" t="s">
        <v>526</v>
      </c>
      <c r="BZ17" s="224" t="s">
        <v>38</v>
      </c>
      <c r="CA17" s="227">
        <v>44851.829861111109</v>
      </c>
      <c r="CB17" s="224" t="s">
        <v>549</v>
      </c>
      <c r="CC17" s="152" t="s">
        <v>39</v>
      </c>
      <c r="CD17" s="25"/>
      <c r="CE17" s="25"/>
      <c r="CF17" s="9">
        <v>407</v>
      </c>
      <c r="CG17" s="6">
        <v>30011418</v>
      </c>
      <c r="CH17" s="224" t="s">
        <v>517</v>
      </c>
      <c r="CI17" s="224" t="s">
        <v>521</v>
      </c>
      <c r="CJ17" s="224" t="s">
        <v>524</v>
      </c>
      <c r="CK17" s="224" t="s">
        <v>59</v>
      </c>
      <c r="CL17" s="227">
        <v>44852.770138888889</v>
      </c>
      <c r="CM17" s="224" t="s">
        <v>549</v>
      </c>
      <c r="CN17" s="152" t="s">
        <v>126</v>
      </c>
      <c r="CO17" s="25"/>
      <c r="CP17" s="25"/>
      <c r="CQ17" s="9">
        <v>371</v>
      </c>
      <c r="CR17" s="6">
        <v>30226819</v>
      </c>
      <c r="CS17" s="224" t="s">
        <v>518</v>
      </c>
      <c r="CT17" s="224" t="s">
        <v>522</v>
      </c>
      <c r="CU17" s="224" t="s">
        <v>524</v>
      </c>
      <c r="CV17" s="224" t="s">
        <v>535</v>
      </c>
      <c r="CW17" s="227">
        <v>44852.515277777777</v>
      </c>
      <c r="CX17" s="224" t="s">
        <v>548</v>
      </c>
      <c r="CY17" s="152" t="s">
        <v>126</v>
      </c>
      <c r="CZ17"/>
      <c r="DA17"/>
      <c r="DB17"/>
    </row>
    <row r="18" spans="1:106" ht="15" customHeight="1" x14ac:dyDescent="0.25">
      <c r="A18" s="452"/>
      <c r="B18" s="10">
        <v>16</v>
      </c>
      <c r="C18" s="9">
        <v>351</v>
      </c>
      <c r="D18" s="6">
        <v>1841370</v>
      </c>
      <c r="E18" s="224" t="s">
        <v>517</v>
      </c>
      <c r="F18" s="224" t="s">
        <v>521</v>
      </c>
      <c r="G18" s="224" t="s">
        <v>524</v>
      </c>
      <c r="H18" s="224" t="s">
        <v>552</v>
      </c>
      <c r="I18" s="227">
        <v>44842.640972222223</v>
      </c>
      <c r="J18" s="224" t="s">
        <v>549</v>
      </c>
      <c r="K18" s="152" t="s">
        <v>126</v>
      </c>
      <c r="L18" s="2">
        <v>44840</v>
      </c>
      <c r="M18" s="3">
        <v>0.59930555555555554</v>
      </c>
      <c r="N18" s="11" t="s">
        <v>548</v>
      </c>
      <c r="O18" s="2">
        <v>44842</v>
      </c>
      <c r="P18" s="3">
        <v>0.64097222222222217</v>
      </c>
      <c r="Q18" s="2">
        <v>44840</v>
      </c>
      <c r="R18" s="3">
        <v>0.625</v>
      </c>
      <c r="S18" s="11" t="s">
        <v>548</v>
      </c>
      <c r="T18" s="219">
        <v>44840</v>
      </c>
      <c r="U18" s="215">
        <v>0.65</v>
      </c>
      <c r="V18" s="11" t="s">
        <v>549</v>
      </c>
      <c r="W18" s="300">
        <f t="shared" si="0"/>
        <v>-1.9909722222218988</v>
      </c>
      <c r="X18" s="13">
        <v>44842</v>
      </c>
      <c r="Y18" s="3">
        <v>0.64166666666666672</v>
      </c>
      <c r="Z18" s="11" t="s">
        <v>548</v>
      </c>
      <c r="AA18" s="15">
        <f t="shared" si="1"/>
        <v>1.9916666666686069</v>
      </c>
      <c r="AB18" s="13">
        <v>44843</v>
      </c>
      <c r="AC18" s="3">
        <v>0.84166666666666667</v>
      </c>
      <c r="AD18" s="218" t="s">
        <v>549</v>
      </c>
      <c r="AE18" s="15">
        <f t="shared" si="2"/>
        <v>1.1999999999970896</v>
      </c>
      <c r="AF18" s="219">
        <v>44857</v>
      </c>
      <c r="AG18" s="215">
        <v>0.69305555555555554</v>
      </c>
      <c r="AH18" s="218" t="s">
        <v>549</v>
      </c>
      <c r="AI18" s="11" t="s">
        <v>570</v>
      </c>
      <c r="AJ18" s="15">
        <f t="shared" si="3"/>
        <v>17.043055555557657</v>
      </c>
      <c r="AK18" s="219">
        <v>44962</v>
      </c>
      <c r="AL18" s="215">
        <v>0.79722222222222217</v>
      </c>
      <c r="AM18" s="218" t="s">
        <v>549</v>
      </c>
      <c r="AN18" s="15">
        <f t="shared" si="4"/>
        <v>122.1472222222219</v>
      </c>
      <c r="AO18" s="219"/>
      <c r="AP18" s="215"/>
      <c r="AQ18" s="18">
        <f t="shared" si="5"/>
        <v>-44840.65</v>
      </c>
      <c r="AR18" s="219"/>
      <c r="AS18" s="215"/>
      <c r="AT18" s="218"/>
      <c r="AU18" s="19">
        <f t="shared" si="6"/>
        <v>-44840.65</v>
      </c>
      <c r="AV18" s="20"/>
      <c r="AW18" s="20" t="s">
        <v>1231</v>
      </c>
      <c r="AX18" s="20" t="s">
        <v>140</v>
      </c>
      <c r="AY18" s="20" t="s">
        <v>162</v>
      </c>
      <c r="AZ18" s="20" t="s">
        <v>1185</v>
      </c>
      <c r="BA18" s="369" t="s">
        <v>484</v>
      </c>
      <c r="BB18" s="269" t="s">
        <v>605</v>
      </c>
      <c r="BC18" s="263" t="s">
        <v>606</v>
      </c>
      <c r="BD18" s="24"/>
      <c r="BE18" s="23" t="s">
        <v>74</v>
      </c>
      <c r="BF18" s="23"/>
      <c r="BJ18" s="45" t="s">
        <v>71</v>
      </c>
      <c r="BK18" s="35">
        <f>BK15</f>
        <v>2</v>
      </c>
      <c r="BL18" s="46">
        <f>BK18/92</f>
        <v>2.1739130434782608E-2</v>
      </c>
      <c r="BM18" s="47"/>
      <c r="BN18" s="48"/>
      <c r="BO18" s="48"/>
      <c r="BP18" s="48"/>
      <c r="BQ18" s="48"/>
      <c r="BR18" s="25"/>
      <c r="BS18" s="25"/>
      <c r="BT18" s="25"/>
      <c r="BU18" s="5">
        <v>409</v>
      </c>
      <c r="BV18" s="6">
        <v>30097503</v>
      </c>
      <c r="BW18" s="224" t="s">
        <v>519</v>
      </c>
      <c r="BX18" s="224" t="s">
        <v>521</v>
      </c>
      <c r="BY18" s="224" t="s">
        <v>524</v>
      </c>
      <c r="BZ18" s="224" t="s">
        <v>530</v>
      </c>
      <c r="CA18" s="227">
        <v>44852.794444444444</v>
      </c>
      <c r="CB18" s="224" t="s">
        <v>549</v>
      </c>
      <c r="CC18" s="152" t="s">
        <v>39</v>
      </c>
      <c r="CD18" s="25"/>
      <c r="CE18" s="25"/>
      <c r="CF18" s="8">
        <v>418</v>
      </c>
      <c r="CG18" s="6">
        <v>1593638</v>
      </c>
      <c r="CH18" s="224" t="s">
        <v>517</v>
      </c>
      <c r="CI18" s="224" t="s">
        <v>521</v>
      </c>
      <c r="CJ18" s="224" t="s">
        <v>524</v>
      </c>
      <c r="CK18" s="224" t="s">
        <v>48</v>
      </c>
      <c r="CL18" s="227">
        <v>44853.728472222225</v>
      </c>
      <c r="CM18" s="224" t="s">
        <v>548</v>
      </c>
      <c r="CN18" s="152" t="s">
        <v>63</v>
      </c>
      <c r="CO18" s="25"/>
      <c r="CP18" s="25"/>
      <c r="CQ18" s="5">
        <v>371</v>
      </c>
      <c r="CR18" s="6">
        <v>30226819</v>
      </c>
      <c r="CS18" s="224" t="s">
        <v>518</v>
      </c>
      <c r="CT18" s="224" t="s">
        <v>522</v>
      </c>
      <c r="CU18" s="224" t="s">
        <v>525</v>
      </c>
      <c r="CV18" s="224" t="s">
        <v>528</v>
      </c>
      <c r="CW18" s="227">
        <v>44852.51666666667</v>
      </c>
      <c r="CX18" s="224" t="s">
        <v>548</v>
      </c>
      <c r="CY18" s="152" t="s">
        <v>41</v>
      </c>
      <c r="CZ18"/>
      <c r="DA18"/>
      <c r="DB18"/>
    </row>
    <row r="19" spans="1:106" ht="17.25" customHeight="1" x14ac:dyDescent="0.25">
      <c r="A19" s="452"/>
      <c r="B19" s="26">
        <v>17</v>
      </c>
      <c r="C19" s="9">
        <v>342</v>
      </c>
      <c r="D19" s="6">
        <v>30224231</v>
      </c>
      <c r="E19" s="224" t="s">
        <v>518</v>
      </c>
      <c r="F19" s="224" t="s">
        <v>521</v>
      </c>
      <c r="G19" s="224" t="s">
        <v>524</v>
      </c>
      <c r="H19" s="224" t="s">
        <v>557</v>
      </c>
      <c r="I19" s="227">
        <v>44842.645833333336</v>
      </c>
      <c r="J19" s="224" t="s">
        <v>549</v>
      </c>
      <c r="K19" s="152" t="s">
        <v>126</v>
      </c>
      <c r="L19" s="2">
        <v>44839</v>
      </c>
      <c r="M19" s="3">
        <v>0.75138888888888899</v>
      </c>
      <c r="N19" s="11" t="s">
        <v>567</v>
      </c>
      <c r="O19" s="2">
        <v>44842</v>
      </c>
      <c r="P19" s="3">
        <v>0.64583333333333337</v>
      </c>
      <c r="Q19" s="2">
        <v>44840</v>
      </c>
      <c r="R19" s="3">
        <v>0.85069444444444453</v>
      </c>
      <c r="S19" s="11" t="s">
        <v>567</v>
      </c>
      <c r="T19" s="219">
        <v>44840</v>
      </c>
      <c r="U19" s="215">
        <v>0.8520833333333333</v>
      </c>
      <c r="V19" s="11" t="s">
        <v>549</v>
      </c>
      <c r="W19" s="300">
        <f t="shared" si="0"/>
        <v>-1.7937500000043656</v>
      </c>
      <c r="X19" s="13"/>
      <c r="Y19" s="3"/>
      <c r="Z19" s="11"/>
      <c r="AA19" s="15">
        <f t="shared" si="1"/>
        <v>-44840.852083333331</v>
      </c>
      <c r="AB19" s="13"/>
      <c r="AC19" s="3"/>
      <c r="AD19" s="11"/>
      <c r="AE19" s="15">
        <f t="shared" si="2"/>
        <v>0</v>
      </c>
      <c r="AF19" s="219"/>
      <c r="AG19" s="215"/>
      <c r="AH19" s="218"/>
      <c r="AI19" s="11"/>
      <c r="AJ19" s="15">
        <f t="shared" si="3"/>
        <v>-44840.852083333331</v>
      </c>
      <c r="AK19" s="219">
        <v>44856</v>
      </c>
      <c r="AL19" s="215">
        <v>0.74791666666666667</v>
      </c>
      <c r="AM19" s="218" t="s">
        <v>549</v>
      </c>
      <c r="AN19" s="15">
        <f t="shared" si="4"/>
        <v>15.895833333335759</v>
      </c>
      <c r="AO19" s="219">
        <v>44840</v>
      </c>
      <c r="AP19" s="215">
        <v>0.93263888888888891</v>
      </c>
      <c r="AQ19" s="18">
        <f t="shared" si="5"/>
        <v>8.0555555556202307E-2</v>
      </c>
      <c r="AR19" s="219"/>
      <c r="AS19" s="215"/>
      <c r="AT19" s="218"/>
      <c r="AU19" s="19">
        <f t="shared" si="6"/>
        <v>-44840.852083333331</v>
      </c>
      <c r="AV19" s="20">
        <v>12889</v>
      </c>
      <c r="AW19" s="20" t="s">
        <v>1254</v>
      </c>
      <c r="AX19" s="20" t="s">
        <v>140</v>
      </c>
      <c r="AY19" s="20" t="s">
        <v>162</v>
      </c>
      <c r="AZ19" s="20" t="s">
        <v>1185</v>
      </c>
      <c r="BA19" s="369" t="s">
        <v>484</v>
      </c>
      <c r="BB19" s="269" t="s">
        <v>603</v>
      </c>
      <c r="BC19" s="263" t="s">
        <v>604</v>
      </c>
      <c r="BD19" s="24"/>
      <c r="BE19" s="23" t="s">
        <v>74</v>
      </c>
      <c r="BF19" s="23"/>
      <c r="BJ19" s="49"/>
      <c r="BK19" s="49"/>
      <c r="BL19" s="49"/>
      <c r="BM19" s="49"/>
      <c r="BN19" s="48"/>
      <c r="BO19" s="48"/>
      <c r="BP19" s="48"/>
      <c r="BQ19" s="48"/>
      <c r="BR19" s="25"/>
      <c r="BS19" s="25"/>
      <c r="BT19" s="25"/>
      <c r="BU19" s="5">
        <v>416</v>
      </c>
      <c r="BV19" s="6">
        <v>30157078</v>
      </c>
      <c r="BW19" s="224" t="s">
        <v>519</v>
      </c>
      <c r="BX19" s="224" t="s">
        <v>521</v>
      </c>
      <c r="BY19" s="224" t="s">
        <v>524</v>
      </c>
      <c r="BZ19" s="224" t="s">
        <v>544</v>
      </c>
      <c r="CA19" s="227">
        <v>44853.588194444441</v>
      </c>
      <c r="CB19" s="224" t="s">
        <v>548</v>
      </c>
      <c r="CC19" s="152" t="s">
        <v>39</v>
      </c>
      <c r="CD19" s="25"/>
      <c r="CE19" s="25"/>
      <c r="CF19" s="9">
        <v>403</v>
      </c>
      <c r="CG19" s="6">
        <v>537722668</v>
      </c>
      <c r="CH19" s="224" t="s">
        <v>517</v>
      </c>
      <c r="CI19" s="224" t="s">
        <v>521</v>
      </c>
      <c r="CJ19" s="224" t="s">
        <v>524</v>
      </c>
      <c r="CK19" s="224" t="s">
        <v>53</v>
      </c>
      <c r="CL19" s="227">
        <v>44854.758333333331</v>
      </c>
      <c r="CM19" s="224" t="s">
        <v>549</v>
      </c>
      <c r="CN19" s="152" t="s">
        <v>126</v>
      </c>
      <c r="CO19" s="25"/>
      <c r="CP19" s="25"/>
      <c r="CQ19" s="9">
        <v>410</v>
      </c>
      <c r="CR19" s="6">
        <v>30017415</v>
      </c>
      <c r="CS19" s="224" t="s">
        <v>518</v>
      </c>
      <c r="CT19" s="224" t="s">
        <v>521</v>
      </c>
      <c r="CU19" s="224" t="s">
        <v>525</v>
      </c>
      <c r="CV19" s="224" t="s">
        <v>70</v>
      </c>
      <c r="CW19" s="227">
        <v>44854.802083333336</v>
      </c>
      <c r="CX19" s="224" t="s">
        <v>549</v>
      </c>
      <c r="CY19" s="152" t="s">
        <v>126</v>
      </c>
      <c r="CZ19"/>
      <c r="DA19"/>
      <c r="DB19"/>
    </row>
    <row r="20" spans="1:106" ht="15" customHeight="1" x14ac:dyDescent="0.25">
      <c r="A20" s="452"/>
      <c r="B20" s="10">
        <v>18</v>
      </c>
      <c r="C20" s="9">
        <v>375</v>
      </c>
      <c r="D20" s="6">
        <v>30219377</v>
      </c>
      <c r="E20" s="224" t="s">
        <v>519</v>
      </c>
      <c r="F20" s="224" t="s">
        <v>522</v>
      </c>
      <c r="G20" s="224" t="s">
        <v>524</v>
      </c>
      <c r="H20" s="224" t="s">
        <v>535</v>
      </c>
      <c r="I20" s="227">
        <v>44843.527777777781</v>
      </c>
      <c r="J20" s="224" t="s">
        <v>548</v>
      </c>
      <c r="K20" s="152" t="s">
        <v>126</v>
      </c>
      <c r="L20" s="2">
        <v>44843</v>
      </c>
      <c r="M20" s="3">
        <v>0.52777777777777779</v>
      </c>
      <c r="N20" s="11" t="s">
        <v>548</v>
      </c>
      <c r="O20" s="2">
        <v>44843</v>
      </c>
      <c r="P20" s="3">
        <v>0.52777777777777779</v>
      </c>
      <c r="Q20" s="2">
        <v>44846</v>
      </c>
      <c r="R20" s="3">
        <v>0.72430555555555554</v>
      </c>
      <c r="S20" s="11" t="s">
        <v>548</v>
      </c>
      <c r="T20" s="219">
        <v>44846</v>
      </c>
      <c r="U20" s="215">
        <v>0.72430555555555554</v>
      </c>
      <c r="V20" s="11" t="s">
        <v>548</v>
      </c>
      <c r="W20" s="300">
        <f t="shared" si="0"/>
        <v>3.1965277777781012</v>
      </c>
      <c r="X20" s="13"/>
      <c r="Y20" s="3"/>
      <c r="Z20" s="11"/>
      <c r="AA20" s="15">
        <f t="shared" si="1"/>
        <v>-44846.724305555559</v>
      </c>
      <c r="AB20" s="13"/>
      <c r="AC20" s="3"/>
      <c r="AD20" s="11"/>
      <c r="AE20" s="15">
        <f t="shared" si="2"/>
        <v>0</v>
      </c>
      <c r="AF20" s="219"/>
      <c r="AG20" s="215"/>
      <c r="AH20" s="218"/>
      <c r="AI20" s="11"/>
      <c r="AJ20" s="15">
        <f t="shared" si="3"/>
        <v>-44846.724305555559</v>
      </c>
      <c r="AK20" s="219"/>
      <c r="AL20" s="215"/>
      <c r="AM20" s="218"/>
      <c r="AN20" s="15">
        <f t="shared" si="4"/>
        <v>-44846.724305555559</v>
      </c>
      <c r="AO20" s="219">
        <v>44852</v>
      </c>
      <c r="AP20" s="215">
        <v>0.54583333333333328</v>
      </c>
      <c r="AQ20" s="18">
        <f t="shared" si="5"/>
        <v>5.8215277777708252</v>
      </c>
      <c r="AR20" s="219">
        <v>44852</v>
      </c>
      <c r="AS20" s="215">
        <v>0.54583333333333328</v>
      </c>
      <c r="AT20" s="218" t="s">
        <v>548</v>
      </c>
      <c r="AU20" s="19">
        <f t="shared" si="6"/>
        <v>5.8215277777708252</v>
      </c>
      <c r="AV20" s="20"/>
      <c r="AW20" s="20" t="s">
        <v>1255</v>
      </c>
      <c r="AX20" s="20" t="s">
        <v>140</v>
      </c>
      <c r="AY20" s="20" t="s">
        <v>162</v>
      </c>
      <c r="AZ20" s="20" t="s">
        <v>1185</v>
      </c>
      <c r="BA20" s="369" t="s">
        <v>488</v>
      </c>
      <c r="BB20" s="269" t="s">
        <v>601</v>
      </c>
      <c r="BC20" s="263" t="s">
        <v>602</v>
      </c>
      <c r="BD20" s="24"/>
      <c r="BE20" s="23" t="s">
        <v>74</v>
      </c>
      <c r="BF20" s="23"/>
      <c r="BJ20" s="50" t="s">
        <v>39</v>
      </c>
      <c r="BK20" s="32" t="s">
        <v>41</v>
      </c>
      <c r="BL20" s="33" t="s">
        <v>63</v>
      </c>
      <c r="BM20" s="34" t="s">
        <v>52</v>
      </c>
      <c r="BN20" s="48"/>
      <c r="BO20" s="48"/>
      <c r="BP20" s="48"/>
      <c r="BQ20" s="48"/>
      <c r="BR20" s="25"/>
      <c r="BS20" s="25"/>
      <c r="BT20" s="25"/>
      <c r="BU20" s="5">
        <v>417</v>
      </c>
      <c r="BV20" s="6">
        <v>1086180948</v>
      </c>
      <c r="BW20" s="224" t="s">
        <v>519</v>
      </c>
      <c r="BX20" s="224" t="s">
        <v>521</v>
      </c>
      <c r="BY20" s="224" t="s">
        <v>524</v>
      </c>
      <c r="BZ20" s="224" t="s">
        <v>530</v>
      </c>
      <c r="CA20" s="227">
        <v>44853.631944444445</v>
      </c>
      <c r="CB20" s="224" t="s">
        <v>548</v>
      </c>
      <c r="CC20" s="152" t="s">
        <v>39</v>
      </c>
      <c r="CD20" s="25"/>
      <c r="CE20" s="25"/>
      <c r="CF20" s="9">
        <v>423</v>
      </c>
      <c r="CG20" s="6">
        <v>1571840</v>
      </c>
      <c r="CH20" s="224" t="s">
        <v>517</v>
      </c>
      <c r="CI20" s="224" t="s">
        <v>522</v>
      </c>
      <c r="CJ20" s="224" t="s">
        <v>525</v>
      </c>
      <c r="CK20" s="224" t="s">
        <v>562</v>
      </c>
      <c r="CL20" s="227">
        <v>44857.607638888891</v>
      </c>
      <c r="CM20" s="224" t="s">
        <v>548</v>
      </c>
      <c r="CN20" s="152" t="s">
        <v>126</v>
      </c>
      <c r="CO20" s="25"/>
      <c r="CP20" s="25"/>
      <c r="CQ20" s="5">
        <v>419</v>
      </c>
      <c r="CR20" s="6">
        <v>30120044</v>
      </c>
      <c r="CS20" s="224" t="s">
        <v>518</v>
      </c>
      <c r="CT20" s="224" t="s">
        <v>521</v>
      </c>
      <c r="CU20" s="224" t="s">
        <v>524</v>
      </c>
      <c r="CV20" s="224" t="s">
        <v>544</v>
      </c>
      <c r="CW20" s="227">
        <v>44856.400694444441</v>
      </c>
      <c r="CX20" s="224" t="s">
        <v>549</v>
      </c>
      <c r="CY20" s="152" t="s">
        <v>41</v>
      </c>
      <c r="CZ20"/>
      <c r="DA20"/>
      <c r="DB20"/>
    </row>
    <row r="21" spans="1:106" ht="15" customHeight="1" x14ac:dyDescent="0.25">
      <c r="A21" s="452"/>
      <c r="B21" s="10">
        <v>19</v>
      </c>
      <c r="C21" s="5">
        <v>347</v>
      </c>
      <c r="D21" s="6">
        <v>30017325</v>
      </c>
      <c r="E21" s="224" t="s">
        <v>517</v>
      </c>
      <c r="F21" s="224" t="s">
        <v>521</v>
      </c>
      <c r="G21" s="224" t="s">
        <v>524</v>
      </c>
      <c r="H21" s="224" t="s">
        <v>48</v>
      </c>
      <c r="I21" s="227">
        <v>44843.544444444444</v>
      </c>
      <c r="J21" s="224" t="s">
        <v>548</v>
      </c>
      <c r="K21" s="152" t="s">
        <v>39</v>
      </c>
      <c r="L21" s="2">
        <v>44840</v>
      </c>
      <c r="M21" s="3">
        <v>0.54166666666666663</v>
      </c>
      <c r="N21" s="11" t="s">
        <v>548</v>
      </c>
      <c r="O21" s="2">
        <v>44843</v>
      </c>
      <c r="P21" s="3">
        <v>0.5444444444444444</v>
      </c>
      <c r="Q21" s="2">
        <v>44843</v>
      </c>
      <c r="R21" s="3">
        <v>0.5444444444444444</v>
      </c>
      <c r="S21" s="11" t="s">
        <v>548</v>
      </c>
      <c r="T21" s="219">
        <v>44843</v>
      </c>
      <c r="U21" s="215">
        <v>0.5444444444444444</v>
      </c>
      <c r="V21" s="11" t="s">
        <v>548</v>
      </c>
      <c r="W21" s="300">
        <f t="shared" si="0"/>
        <v>0</v>
      </c>
      <c r="X21" s="13"/>
      <c r="Y21" s="3"/>
      <c r="Z21" s="11"/>
      <c r="AA21" s="15">
        <f t="shared" si="1"/>
        <v>-44843.544444444444</v>
      </c>
      <c r="AB21" s="13"/>
      <c r="AC21" s="3"/>
      <c r="AD21" s="11"/>
      <c r="AE21" s="15">
        <f t="shared" si="2"/>
        <v>0</v>
      </c>
      <c r="AF21" s="219"/>
      <c r="AG21" s="215"/>
      <c r="AH21" s="218"/>
      <c r="AI21" s="11"/>
      <c r="AJ21" s="15">
        <f t="shared" si="3"/>
        <v>-44843.544444444444</v>
      </c>
      <c r="AK21" s="219">
        <v>44843</v>
      </c>
      <c r="AL21" s="215">
        <v>0.54513888888888895</v>
      </c>
      <c r="AM21" s="218" t="s">
        <v>548</v>
      </c>
      <c r="AN21" s="15">
        <f t="shared" si="4"/>
        <v>6.944444467080757E-4</v>
      </c>
      <c r="AO21" s="219"/>
      <c r="AP21" s="215"/>
      <c r="AQ21" s="18">
        <f t="shared" si="5"/>
        <v>-44843.544444444444</v>
      </c>
      <c r="AR21" s="219"/>
      <c r="AS21" s="215"/>
      <c r="AT21" s="218"/>
      <c r="AU21" s="19">
        <f t="shared" si="6"/>
        <v>-44843.544444444444</v>
      </c>
      <c r="AV21" s="20"/>
      <c r="AW21" s="20"/>
      <c r="AX21" s="20" t="s">
        <v>148</v>
      </c>
      <c r="AY21" s="20" t="s">
        <v>156</v>
      </c>
      <c r="AZ21" s="20" t="s">
        <v>210</v>
      </c>
      <c r="BA21" s="369" t="s">
        <v>440</v>
      </c>
      <c r="BB21" s="269" t="s">
        <v>599</v>
      </c>
      <c r="BC21" s="263" t="s">
        <v>600</v>
      </c>
      <c r="BD21" s="24"/>
      <c r="BE21" s="23" t="s">
        <v>74</v>
      </c>
      <c r="BF21" s="23"/>
      <c r="BJ21" s="51">
        <f>BM15</f>
        <v>0</v>
      </c>
      <c r="BK21" s="44">
        <f>BN15</f>
        <v>1</v>
      </c>
      <c r="BL21" s="44">
        <f>BO15</f>
        <v>0</v>
      </c>
      <c r="BM21" s="44">
        <f>BP15</f>
        <v>1</v>
      </c>
      <c r="BN21" s="48"/>
      <c r="BO21" s="48"/>
      <c r="BP21" s="48"/>
      <c r="BQ21" s="48"/>
      <c r="BR21" s="25"/>
      <c r="BS21" s="25"/>
      <c r="BT21" s="25"/>
      <c r="BU21" s="5">
        <v>478</v>
      </c>
      <c r="BV21" s="6">
        <v>1718885</v>
      </c>
      <c r="BW21" s="224" t="s">
        <v>519</v>
      </c>
      <c r="BX21" s="224" t="s">
        <v>523</v>
      </c>
      <c r="BY21" s="224" t="s">
        <v>524</v>
      </c>
      <c r="BZ21" s="224" t="s">
        <v>534</v>
      </c>
      <c r="CA21" s="227">
        <v>44856.612500000003</v>
      </c>
      <c r="CB21" s="224" t="s">
        <v>548</v>
      </c>
      <c r="CC21" s="152" t="s">
        <v>126</v>
      </c>
      <c r="CD21" s="25"/>
      <c r="CE21" s="25"/>
      <c r="CF21" s="5">
        <v>449</v>
      </c>
      <c r="CG21" s="6">
        <v>30015792</v>
      </c>
      <c r="CH21" s="224" t="s">
        <v>517</v>
      </c>
      <c r="CI21" s="224" t="s">
        <v>521</v>
      </c>
      <c r="CJ21" s="224" t="s">
        <v>524</v>
      </c>
      <c r="CK21" s="224" t="s">
        <v>46</v>
      </c>
      <c r="CL21" s="227">
        <v>44859.634027777778</v>
      </c>
      <c r="CM21" s="224" t="s">
        <v>548</v>
      </c>
      <c r="CN21" s="152" t="s">
        <v>39</v>
      </c>
      <c r="CO21" s="25"/>
      <c r="CP21" s="25"/>
      <c r="CQ21" s="5">
        <v>432</v>
      </c>
      <c r="CR21" s="6">
        <v>1833685</v>
      </c>
      <c r="CS21" s="224" t="s">
        <v>518</v>
      </c>
      <c r="CT21" s="224" t="s">
        <v>522</v>
      </c>
      <c r="CU21" s="224" t="s">
        <v>524</v>
      </c>
      <c r="CV21" s="224" t="s">
        <v>535</v>
      </c>
      <c r="CW21" s="227">
        <v>44856.648611111108</v>
      </c>
      <c r="CX21" s="224" t="s">
        <v>549</v>
      </c>
      <c r="CY21" s="152" t="s">
        <v>39</v>
      </c>
      <c r="CZ21"/>
      <c r="DA21"/>
      <c r="DB21"/>
    </row>
    <row r="22" spans="1:106" ht="15" customHeight="1" x14ac:dyDescent="0.25">
      <c r="A22" s="452"/>
      <c r="B22" s="285">
        <v>20</v>
      </c>
      <c r="C22" s="9">
        <v>341</v>
      </c>
      <c r="D22" s="6">
        <v>3534</v>
      </c>
      <c r="E22" s="224" t="s">
        <v>517</v>
      </c>
      <c r="F22" s="224" t="s">
        <v>521</v>
      </c>
      <c r="G22" s="224" t="s">
        <v>524</v>
      </c>
      <c r="H22" s="224" t="s">
        <v>48</v>
      </c>
      <c r="I22" s="227">
        <v>44843.645138888889</v>
      </c>
      <c r="J22" s="224" t="s">
        <v>549</v>
      </c>
      <c r="K22" s="152" t="s">
        <v>126</v>
      </c>
      <c r="L22" s="2">
        <v>44839</v>
      </c>
      <c r="M22" s="3">
        <v>0.7416666666666667</v>
      </c>
      <c r="N22" s="11" t="s">
        <v>567</v>
      </c>
      <c r="O22" s="2">
        <v>44843</v>
      </c>
      <c r="P22" s="3">
        <v>0.64513888888888882</v>
      </c>
      <c r="Q22" s="2">
        <v>44842</v>
      </c>
      <c r="R22" s="3">
        <v>0.68194444444444446</v>
      </c>
      <c r="S22" s="11" t="s">
        <v>548</v>
      </c>
      <c r="T22" s="219">
        <v>44842</v>
      </c>
      <c r="U22" s="215">
        <v>0.68263888888888891</v>
      </c>
      <c r="V22" s="11" t="s">
        <v>548</v>
      </c>
      <c r="W22" s="300">
        <f t="shared" si="0"/>
        <v>-0.96250000000145519</v>
      </c>
      <c r="X22" s="13"/>
      <c r="Y22" s="3"/>
      <c r="Z22" s="11"/>
      <c r="AA22" s="15">
        <f t="shared" si="1"/>
        <v>-44842.682638888888</v>
      </c>
      <c r="AB22" s="13"/>
      <c r="AC22" s="3"/>
      <c r="AD22" s="11"/>
      <c r="AE22" s="15">
        <f t="shared" si="2"/>
        <v>0</v>
      </c>
      <c r="AF22" s="219"/>
      <c r="AG22" s="215"/>
      <c r="AH22" s="218"/>
      <c r="AI22" s="11"/>
      <c r="AJ22" s="15">
        <f t="shared" si="3"/>
        <v>-44842.682638888888</v>
      </c>
      <c r="AK22" s="219"/>
      <c r="AL22" s="215"/>
      <c r="AM22" s="218"/>
      <c r="AN22" s="15">
        <f t="shared" si="4"/>
        <v>-44842.682638888888</v>
      </c>
      <c r="AO22" s="219">
        <v>44843</v>
      </c>
      <c r="AP22" s="215">
        <v>0.40486111111111112</v>
      </c>
      <c r="AQ22" s="18">
        <v>9</v>
      </c>
      <c r="AR22" s="219">
        <v>44938</v>
      </c>
      <c r="AS22" s="215">
        <v>0.42291666666666666</v>
      </c>
      <c r="AT22" s="218" t="s">
        <v>549</v>
      </c>
      <c r="AU22" s="19">
        <f t="shared" si="6"/>
        <v>95.740277777782467</v>
      </c>
      <c r="AV22" s="20">
        <v>10864</v>
      </c>
      <c r="AW22" s="20" t="s">
        <v>1256</v>
      </c>
      <c r="AX22" s="20" t="s">
        <v>132</v>
      </c>
      <c r="AY22" s="20" t="s">
        <v>134</v>
      </c>
      <c r="AZ22" s="20" t="s">
        <v>152</v>
      </c>
      <c r="BA22" s="369" t="s">
        <v>188</v>
      </c>
      <c r="BB22" s="269" t="s">
        <v>597</v>
      </c>
      <c r="BC22" s="263" t="s">
        <v>598</v>
      </c>
      <c r="BD22" s="24"/>
      <c r="BE22" s="23" t="s">
        <v>128</v>
      </c>
      <c r="BF22" s="23"/>
      <c r="BJ22" s="52">
        <f>BJ21/BK18</f>
        <v>0</v>
      </c>
      <c r="BK22" s="52">
        <f>BK21/BK18</f>
        <v>0.5</v>
      </c>
      <c r="BL22" s="52">
        <f>BL21/BK18</f>
        <v>0</v>
      </c>
      <c r="BM22" s="52">
        <f>BM21/BK18</f>
        <v>0.5</v>
      </c>
      <c r="BN22" s="48"/>
      <c r="BO22" s="48"/>
      <c r="BP22" s="48"/>
      <c r="BQ22" s="48"/>
      <c r="BR22" s="25"/>
      <c r="BS22" s="25"/>
      <c r="BT22" s="25"/>
      <c r="BU22" s="5">
        <v>440</v>
      </c>
      <c r="BV22" s="6">
        <v>2491864464</v>
      </c>
      <c r="BW22" s="224" t="s">
        <v>519</v>
      </c>
      <c r="BX22" s="224" t="s">
        <v>521</v>
      </c>
      <c r="BY22" s="224" t="s">
        <v>524</v>
      </c>
      <c r="BZ22" s="224" t="s">
        <v>530</v>
      </c>
      <c r="CA22" s="227">
        <v>44858.496527777781</v>
      </c>
      <c r="CB22" s="224" t="s">
        <v>548</v>
      </c>
      <c r="CC22" s="152" t="s">
        <v>126</v>
      </c>
      <c r="CD22" s="25"/>
      <c r="CE22" s="25"/>
      <c r="CF22" s="8">
        <v>442</v>
      </c>
      <c r="CG22" s="6">
        <v>30229207</v>
      </c>
      <c r="CH22" s="224" t="s">
        <v>517</v>
      </c>
      <c r="CI22" s="224" t="s">
        <v>521</v>
      </c>
      <c r="CJ22" s="224" t="s">
        <v>524</v>
      </c>
      <c r="CK22" s="224" t="s">
        <v>531</v>
      </c>
      <c r="CL22" s="227">
        <v>44860.644444444442</v>
      </c>
      <c r="CM22" s="224" t="s">
        <v>548</v>
      </c>
      <c r="CN22" s="152" t="s">
        <v>126</v>
      </c>
      <c r="CO22" s="25"/>
      <c r="CP22" s="25"/>
      <c r="CQ22" s="5">
        <v>389</v>
      </c>
      <c r="CR22" s="6">
        <v>30227949</v>
      </c>
      <c r="CS22" s="224" t="s">
        <v>518</v>
      </c>
      <c r="CT22" s="224" t="s">
        <v>521</v>
      </c>
      <c r="CU22" s="224" t="s">
        <v>526</v>
      </c>
      <c r="CV22" s="224" t="s">
        <v>54</v>
      </c>
      <c r="CW22" s="227">
        <v>44856.765277777777</v>
      </c>
      <c r="CX22" s="224" t="s">
        <v>549</v>
      </c>
      <c r="CY22" s="152" t="s">
        <v>41</v>
      </c>
      <c r="CZ22"/>
      <c r="DA22"/>
      <c r="DB22"/>
    </row>
    <row r="23" spans="1:106" ht="15" customHeight="1" x14ac:dyDescent="0.25">
      <c r="A23" s="452"/>
      <c r="B23" s="10">
        <v>21</v>
      </c>
      <c r="C23" s="5">
        <v>358</v>
      </c>
      <c r="D23" s="6">
        <v>30168358</v>
      </c>
      <c r="E23" s="224" t="s">
        <v>519</v>
      </c>
      <c r="F23" s="224" t="s">
        <v>521</v>
      </c>
      <c r="G23" s="224" t="s">
        <v>524</v>
      </c>
      <c r="H23" s="224" t="s">
        <v>533</v>
      </c>
      <c r="I23" s="227">
        <v>44843.656944444447</v>
      </c>
      <c r="J23" s="224" t="s">
        <v>549</v>
      </c>
      <c r="K23" s="152" t="s">
        <v>39</v>
      </c>
      <c r="L23" s="2">
        <v>44843</v>
      </c>
      <c r="M23" s="3">
        <v>0.65694444444444444</v>
      </c>
      <c r="N23" s="11" t="s">
        <v>567</v>
      </c>
      <c r="O23" s="2">
        <v>44843</v>
      </c>
      <c r="P23" s="3">
        <v>0.65694444444444444</v>
      </c>
      <c r="Q23" s="2"/>
      <c r="R23" s="3"/>
      <c r="S23" s="11"/>
      <c r="T23" s="219">
        <v>44843</v>
      </c>
      <c r="U23" s="215">
        <v>0.65694444444444444</v>
      </c>
      <c r="V23" s="11" t="s">
        <v>567</v>
      </c>
      <c r="W23" s="300">
        <f t="shared" si="0"/>
        <v>0</v>
      </c>
      <c r="X23" s="13"/>
      <c r="Y23" s="3"/>
      <c r="Z23" s="11"/>
      <c r="AA23" s="15">
        <f t="shared" si="1"/>
        <v>-44843.656944444447</v>
      </c>
      <c r="AB23" s="13"/>
      <c r="AC23" s="3"/>
      <c r="AD23" s="11"/>
      <c r="AE23" s="15">
        <f t="shared" si="2"/>
        <v>0</v>
      </c>
      <c r="AF23" s="219"/>
      <c r="AG23" s="215"/>
      <c r="AH23" s="218"/>
      <c r="AI23" s="11"/>
      <c r="AJ23" s="15">
        <f t="shared" si="3"/>
        <v>-44843.656944444447</v>
      </c>
      <c r="AK23" s="219"/>
      <c r="AL23" s="215"/>
      <c r="AM23" s="218"/>
      <c r="AN23" s="15">
        <f t="shared" si="4"/>
        <v>-44843.656944444447</v>
      </c>
      <c r="AO23" s="219">
        <v>44844</v>
      </c>
      <c r="AP23" s="215">
        <v>0.57847222222222217</v>
      </c>
      <c r="AQ23" s="18">
        <f t="shared" si="5"/>
        <v>0.92152777777664596</v>
      </c>
      <c r="AR23" s="219">
        <v>44844</v>
      </c>
      <c r="AS23" s="215">
        <v>0.57847222222222217</v>
      </c>
      <c r="AT23" s="218" t="s">
        <v>548</v>
      </c>
      <c r="AU23" s="19">
        <f t="shared" si="6"/>
        <v>0.92152777777664596</v>
      </c>
      <c r="AV23" s="20"/>
      <c r="AW23" s="20"/>
      <c r="AX23" s="20" t="s">
        <v>148</v>
      </c>
      <c r="AY23" s="20" t="s">
        <v>156</v>
      </c>
      <c r="AZ23" s="20" t="s">
        <v>210</v>
      </c>
      <c r="BA23" s="369" t="s">
        <v>440</v>
      </c>
      <c r="BB23" s="280" t="s">
        <v>595</v>
      </c>
      <c r="BC23" s="263" t="s">
        <v>596</v>
      </c>
      <c r="BD23" s="24"/>
      <c r="BE23" s="23" t="s">
        <v>128</v>
      </c>
      <c r="BF23" s="23"/>
      <c r="BJ23" s="47"/>
      <c r="BK23" s="47"/>
      <c r="BL23" s="47"/>
      <c r="BM23" s="47"/>
      <c r="BN23" s="53"/>
      <c r="BO23" s="48"/>
      <c r="BP23" s="48"/>
      <c r="BQ23" s="48"/>
      <c r="BR23" s="25"/>
      <c r="BS23" s="25"/>
      <c r="BT23" s="25"/>
      <c r="BU23" s="5">
        <v>441</v>
      </c>
      <c r="BV23" s="6">
        <v>30228438</v>
      </c>
      <c r="BW23" s="224" t="s">
        <v>519</v>
      </c>
      <c r="BX23" s="224" t="s">
        <v>521</v>
      </c>
      <c r="BY23" s="224" t="s">
        <v>526</v>
      </c>
      <c r="BZ23" s="224" t="s">
        <v>58</v>
      </c>
      <c r="CA23" s="227">
        <v>44858.568055555559</v>
      </c>
      <c r="CB23" s="224" t="s">
        <v>548</v>
      </c>
      <c r="CC23" s="152" t="s">
        <v>126</v>
      </c>
      <c r="CD23" s="25"/>
      <c r="CE23" s="25"/>
      <c r="CF23" s="9">
        <v>453</v>
      </c>
      <c r="CG23" s="6">
        <v>635025</v>
      </c>
      <c r="CH23" s="224" t="s">
        <v>517</v>
      </c>
      <c r="CI23" s="224" t="s">
        <v>522</v>
      </c>
      <c r="CJ23" s="224" t="s">
        <v>525</v>
      </c>
      <c r="CK23" s="224" t="s">
        <v>62</v>
      </c>
      <c r="CL23" s="227">
        <v>44861.570138888892</v>
      </c>
      <c r="CM23" s="224" t="s">
        <v>548</v>
      </c>
      <c r="CN23" s="152" t="s">
        <v>126</v>
      </c>
      <c r="CO23" s="25"/>
      <c r="CP23" s="25"/>
      <c r="CQ23" s="8">
        <v>429</v>
      </c>
      <c r="CR23" s="6">
        <v>30012704</v>
      </c>
      <c r="CS23" s="224" t="s">
        <v>518</v>
      </c>
      <c r="CT23" s="224" t="s">
        <v>521</v>
      </c>
      <c r="CU23" s="224" t="s">
        <v>524</v>
      </c>
      <c r="CV23" s="224" t="s">
        <v>530</v>
      </c>
      <c r="CW23" s="227">
        <v>44857.611111111109</v>
      </c>
      <c r="CX23" s="224" t="s">
        <v>548</v>
      </c>
      <c r="CY23" s="152" t="s">
        <v>63</v>
      </c>
      <c r="CZ23"/>
      <c r="DA23"/>
      <c r="DB23"/>
    </row>
    <row r="24" spans="1:106" ht="15" customHeight="1" x14ac:dyDescent="0.25">
      <c r="A24" s="452"/>
      <c r="B24" s="10">
        <v>22</v>
      </c>
      <c r="C24" s="5">
        <v>359</v>
      </c>
      <c r="D24" s="6">
        <v>30070250</v>
      </c>
      <c r="E24" s="224" t="s">
        <v>519</v>
      </c>
      <c r="F24" s="224" t="s">
        <v>521</v>
      </c>
      <c r="G24" s="224" t="s">
        <v>524</v>
      </c>
      <c r="H24" s="224" t="s">
        <v>544</v>
      </c>
      <c r="I24" s="227">
        <v>44843.679861111108</v>
      </c>
      <c r="J24" s="224" t="s">
        <v>548</v>
      </c>
      <c r="K24" s="152" t="s">
        <v>39</v>
      </c>
      <c r="L24" s="2">
        <v>44843</v>
      </c>
      <c r="M24" s="3">
        <v>0.67986111111111114</v>
      </c>
      <c r="N24" s="11" t="s">
        <v>548</v>
      </c>
      <c r="O24" s="2">
        <v>44843</v>
      </c>
      <c r="P24" s="3">
        <v>0.67986111111111114</v>
      </c>
      <c r="Q24" s="2"/>
      <c r="R24" s="3"/>
      <c r="S24" s="11"/>
      <c r="T24" s="219">
        <v>44843</v>
      </c>
      <c r="U24" s="215">
        <v>0.67986111111111114</v>
      </c>
      <c r="V24" s="11" t="s">
        <v>548</v>
      </c>
      <c r="W24" s="300">
        <f t="shared" si="0"/>
        <v>0</v>
      </c>
      <c r="X24" s="13"/>
      <c r="Y24" s="3"/>
      <c r="Z24" s="11"/>
      <c r="AA24" s="15">
        <f t="shared" si="1"/>
        <v>-44843.679861111108</v>
      </c>
      <c r="AB24" s="13"/>
      <c r="AC24" s="3"/>
      <c r="AD24" s="11"/>
      <c r="AE24" s="15">
        <f t="shared" si="2"/>
        <v>0</v>
      </c>
      <c r="AF24" s="219"/>
      <c r="AG24" s="215"/>
      <c r="AH24" s="218"/>
      <c r="AI24" s="11"/>
      <c r="AJ24" s="15">
        <f t="shared" si="3"/>
        <v>-44843.679861111108</v>
      </c>
      <c r="AK24" s="219"/>
      <c r="AL24" s="215"/>
      <c r="AM24" s="218"/>
      <c r="AN24" s="15">
        <f t="shared" si="4"/>
        <v>-44843.679861111108</v>
      </c>
      <c r="AO24" s="219">
        <v>44843</v>
      </c>
      <c r="AP24" s="215">
        <v>0.69097222222222221</v>
      </c>
      <c r="AQ24" s="18">
        <f t="shared" si="5"/>
        <v>1.1111111110949423E-2</v>
      </c>
      <c r="AR24" s="219">
        <v>44843</v>
      </c>
      <c r="AS24" s="215">
        <v>0.69097222222222221</v>
      </c>
      <c r="AT24" s="218" t="s">
        <v>548</v>
      </c>
      <c r="AU24" s="19">
        <f t="shared" si="6"/>
        <v>1.1111111110949423E-2</v>
      </c>
      <c r="AV24" s="20"/>
      <c r="AW24" s="20"/>
      <c r="AX24" s="20" t="s">
        <v>132</v>
      </c>
      <c r="AY24" s="20" t="s">
        <v>142</v>
      </c>
      <c r="AZ24" s="20" t="s">
        <v>1019</v>
      </c>
      <c r="BA24" s="369" t="s">
        <v>262</v>
      </c>
      <c r="BB24" s="280" t="s">
        <v>593</v>
      </c>
      <c r="BC24" s="263" t="s">
        <v>594</v>
      </c>
      <c r="BD24" s="24"/>
      <c r="BE24" s="23" t="s">
        <v>74</v>
      </c>
      <c r="BF24" s="23"/>
      <c r="BJ24" s="54" t="s">
        <v>73</v>
      </c>
      <c r="BK24" s="35"/>
      <c r="BL24" s="46">
        <f>BK24/BK27</f>
        <v>0</v>
      </c>
      <c r="BM24" s="47"/>
      <c r="BN24" s="48"/>
      <c r="BO24" s="48"/>
      <c r="BP24" s="48"/>
      <c r="BQ24" s="48"/>
      <c r="BR24" s="25"/>
      <c r="BS24" s="25"/>
      <c r="BT24" s="25"/>
      <c r="BU24" s="9">
        <v>457</v>
      </c>
      <c r="BV24" s="6">
        <v>30085957</v>
      </c>
      <c r="BW24" s="224" t="s">
        <v>519</v>
      </c>
      <c r="BX24" s="224" t="s">
        <v>523</v>
      </c>
      <c r="BY24" s="224" t="s">
        <v>526</v>
      </c>
      <c r="BZ24" s="224" t="s">
        <v>563</v>
      </c>
      <c r="CA24" s="227">
        <v>44859.481944444444</v>
      </c>
      <c r="CB24" s="224" t="s">
        <v>548</v>
      </c>
      <c r="CC24" s="152" t="s">
        <v>126</v>
      </c>
      <c r="CD24" s="25"/>
      <c r="CE24" s="25"/>
      <c r="CF24" s="9">
        <v>408</v>
      </c>
      <c r="CG24" s="6">
        <v>30166401</v>
      </c>
      <c r="CH24" s="224" t="s">
        <v>517</v>
      </c>
      <c r="CI24" s="224" t="s">
        <v>521</v>
      </c>
      <c r="CJ24" s="224" t="s">
        <v>524</v>
      </c>
      <c r="CK24" s="224" t="s">
        <v>48</v>
      </c>
      <c r="CL24" s="227">
        <v>44861.720833333333</v>
      </c>
      <c r="CM24" s="224" t="s">
        <v>549</v>
      </c>
      <c r="CN24" s="152" t="s">
        <v>126</v>
      </c>
      <c r="CO24" s="25"/>
      <c r="CP24" s="25"/>
      <c r="CQ24" s="5">
        <v>443</v>
      </c>
      <c r="CR24" s="6">
        <v>1718885</v>
      </c>
      <c r="CS24" s="224" t="s">
        <v>518</v>
      </c>
      <c r="CT24" s="224" t="s">
        <v>522</v>
      </c>
      <c r="CU24" s="224" t="s">
        <v>525</v>
      </c>
      <c r="CV24" s="224" t="s">
        <v>42</v>
      </c>
      <c r="CW24" s="227">
        <v>44858.691666666666</v>
      </c>
      <c r="CX24" s="224" t="s">
        <v>548</v>
      </c>
      <c r="CY24" s="152" t="s">
        <v>126</v>
      </c>
      <c r="CZ24"/>
      <c r="DA24"/>
      <c r="DB24"/>
    </row>
    <row r="25" spans="1:106" ht="15" customHeight="1" x14ac:dyDescent="0.25">
      <c r="A25" s="452"/>
      <c r="B25" s="26">
        <v>23</v>
      </c>
      <c r="C25" s="5">
        <v>360</v>
      </c>
      <c r="D25" s="6">
        <v>30219377</v>
      </c>
      <c r="E25" s="224" t="s">
        <v>518</v>
      </c>
      <c r="F25" s="224" t="s">
        <v>522</v>
      </c>
      <c r="G25" s="224" t="s">
        <v>525</v>
      </c>
      <c r="H25" s="224" t="s">
        <v>528</v>
      </c>
      <c r="I25" s="227">
        <v>44844.565972222219</v>
      </c>
      <c r="J25" s="224" t="s">
        <v>548</v>
      </c>
      <c r="K25" s="152" t="s">
        <v>39</v>
      </c>
      <c r="L25" s="2">
        <v>44843</v>
      </c>
      <c r="M25" s="3">
        <v>0.70208333333333339</v>
      </c>
      <c r="N25" s="11" t="s">
        <v>548</v>
      </c>
      <c r="O25" s="2">
        <v>44844</v>
      </c>
      <c r="P25" s="3">
        <v>0.56597222222222221</v>
      </c>
      <c r="Q25" s="2">
        <v>44844</v>
      </c>
      <c r="R25" s="3">
        <v>0.56319444444444444</v>
      </c>
      <c r="S25" s="11" t="s">
        <v>548</v>
      </c>
      <c r="T25" s="219">
        <v>44844</v>
      </c>
      <c r="U25" s="215">
        <v>0.56805555555555554</v>
      </c>
      <c r="V25" s="11" t="s">
        <v>548</v>
      </c>
      <c r="W25" s="300">
        <f t="shared" si="0"/>
        <v>2.0833333401242271E-3</v>
      </c>
      <c r="X25" s="13"/>
      <c r="Y25" s="3"/>
      <c r="Z25" s="11"/>
      <c r="AA25" s="15">
        <f t="shared" si="1"/>
        <v>-44844.568055555559</v>
      </c>
      <c r="AB25" s="13"/>
      <c r="AC25" s="3"/>
      <c r="AD25" s="11"/>
      <c r="AE25" s="15">
        <f t="shared" si="2"/>
        <v>0</v>
      </c>
      <c r="AF25" s="219"/>
      <c r="AG25" s="215"/>
      <c r="AH25" s="218"/>
      <c r="AI25" s="11"/>
      <c r="AJ25" s="15">
        <f t="shared" si="3"/>
        <v>-44844.568055555559</v>
      </c>
      <c r="AK25" s="219"/>
      <c r="AL25" s="215"/>
      <c r="AM25" s="218"/>
      <c r="AN25" s="15">
        <f t="shared" si="4"/>
        <v>-44844.568055555559</v>
      </c>
      <c r="AO25" s="219">
        <v>44845</v>
      </c>
      <c r="AP25" s="215">
        <v>0.3430555555555555</v>
      </c>
      <c r="AQ25" s="18">
        <f t="shared" si="5"/>
        <v>0.77499999999417923</v>
      </c>
      <c r="AR25" s="219">
        <v>44845</v>
      </c>
      <c r="AS25" s="215">
        <v>0.45763888888888887</v>
      </c>
      <c r="AT25" s="218" t="s">
        <v>548</v>
      </c>
      <c r="AU25" s="19">
        <f t="shared" si="6"/>
        <v>0.88958333332993789</v>
      </c>
      <c r="AV25" s="20"/>
      <c r="AW25" s="20"/>
      <c r="AX25" s="20" t="s">
        <v>132</v>
      </c>
      <c r="AY25" s="20" t="s">
        <v>134</v>
      </c>
      <c r="AZ25" s="20" t="s">
        <v>152</v>
      </c>
      <c r="BA25" s="369" t="s">
        <v>188</v>
      </c>
      <c r="BB25" s="269" t="s">
        <v>592</v>
      </c>
      <c r="BC25" s="263" t="s">
        <v>591</v>
      </c>
      <c r="BD25" s="24"/>
      <c r="BE25" s="23" t="s">
        <v>74</v>
      </c>
      <c r="BF25" s="23"/>
      <c r="BJ25" s="51" t="s">
        <v>75</v>
      </c>
      <c r="BK25" s="44">
        <v>1</v>
      </c>
      <c r="BL25" s="46">
        <f>BK25/BK27</f>
        <v>0.5</v>
      </c>
      <c r="BM25" s="55"/>
      <c r="BN25" s="48"/>
      <c r="BO25" s="48"/>
      <c r="BP25" s="48"/>
      <c r="BQ25" s="48"/>
      <c r="BR25" s="25"/>
      <c r="BS25" s="25"/>
      <c r="BT25" s="25"/>
      <c r="BU25" s="9">
        <v>448</v>
      </c>
      <c r="BV25" s="6">
        <v>30148976</v>
      </c>
      <c r="BW25" s="224" t="s">
        <v>519</v>
      </c>
      <c r="BX25" s="224" t="s">
        <v>521</v>
      </c>
      <c r="BY25" s="224" t="s">
        <v>524</v>
      </c>
      <c r="BZ25" s="224" t="s">
        <v>53</v>
      </c>
      <c r="CA25" s="227">
        <v>44859.611111111109</v>
      </c>
      <c r="CB25" s="224" t="s">
        <v>548</v>
      </c>
      <c r="CC25" s="152" t="s">
        <v>41</v>
      </c>
      <c r="CD25" s="25"/>
      <c r="CE25" s="25"/>
      <c r="CF25" s="8">
        <v>421</v>
      </c>
      <c r="CG25" s="6">
        <v>30219053</v>
      </c>
      <c r="CH25" s="224" t="s">
        <v>517</v>
      </c>
      <c r="CI25" s="224" t="s">
        <v>521</v>
      </c>
      <c r="CJ25" s="224" t="s">
        <v>524</v>
      </c>
      <c r="CK25" s="224" t="s">
        <v>561</v>
      </c>
      <c r="CL25" s="227">
        <v>44861.761805555558</v>
      </c>
      <c r="CM25" s="224" t="s">
        <v>549</v>
      </c>
      <c r="CN25" s="152" t="s">
        <v>63</v>
      </c>
      <c r="CO25" s="25"/>
      <c r="CP25" s="25"/>
      <c r="CQ25" s="8">
        <v>439</v>
      </c>
      <c r="CR25" s="6">
        <v>1292868</v>
      </c>
      <c r="CS25" s="224" t="s">
        <v>518</v>
      </c>
      <c r="CT25" s="224" t="s">
        <v>523</v>
      </c>
      <c r="CU25" s="224" t="s">
        <v>524</v>
      </c>
      <c r="CV25" s="224" t="s">
        <v>538</v>
      </c>
      <c r="CW25" s="227">
        <v>44858.727777777778</v>
      </c>
      <c r="CX25" s="224" t="s">
        <v>549</v>
      </c>
      <c r="CY25" s="152" t="s">
        <v>63</v>
      </c>
      <c r="CZ25"/>
      <c r="DA25"/>
      <c r="DB25"/>
    </row>
    <row r="26" spans="1:106" ht="15" customHeight="1" x14ac:dyDescent="0.25">
      <c r="A26" s="452"/>
      <c r="B26" s="10">
        <v>24</v>
      </c>
      <c r="C26" s="9">
        <v>360</v>
      </c>
      <c r="D26" s="6">
        <v>30219377</v>
      </c>
      <c r="E26" s="224" t="s">
        <v>518</v>
      </c>
      <c r="F26" s="224" t="s">
        <v>522</v>
      </c>
      <c r="G26" s="224" t="s">
        <v>524</v>
      </c>
      <c r="H26" s="224" t="s">
        <v>535</v>
      </c>
      <c r="I26" s="227">
        <v>44844.568749999999</v>
      </c>
      <c r="J26" s="224" t="s">
        <v>548</v>
      </c>
      <c r="K26" s="152" t="s">
        <v>126</v>
      </c>
      <c r="L26" s="2">
        <v>44843</v>
      </c>
      <c r="M26" s="3">
        <v>0.70208333333333339</v>
      </c>
      <c r="N26" s="11" t="s">
        <v>548</v>
      </c>
      <c r="O26" s="2">
        <v>44844</v>
      </c>
      <c r="P26" s="3">
        <v>0.56874999999999998</v>
      </c>
      <c r="Q26" s="2">
        <v>44844</v>
      </c>
      <c r="R26" s="3">
        <v>0.56319444444444444</v>
      </c>
      <c r="S26" s="11" t="s">
        <v>548</v>
      </c>
      <c r="T26" s="219">
        <v>44844</v>
      </c>
      <c r="U26" s="215">
        <v>0.56944444444444442</v>
      </c>
      <c r="V26" s="11" t="s">
        <v>548</v>
      </c>
      <c r="W26" s="300">
        <f t="shared" si="0"/>
        <v>6.944444467080757E-4</v>
      </c>
      <c r="X26" s="13">
        <v>44845</v>
      </c>
      <c r="Y26" s="3">
        <v>0.45555555555555555</v>
      </c>
      <c r="Z26" s="11" t="s">
        <v>548</v>
      </c>
      <c r="AA26" s="15">
        <f t="shared" si="1"/>
        <v>0.88611111111094942</v>
      </c>
      <c r="AB26" s="13">
        <v>44846</v>
      </c>
      <c r="AC26" s="3">
        <v>0.43055555555555558</v>
      </c>
      <c r="AD26" s="11" t="s">
        <v>548</v>
      </c>
      <c r="AE26" s="15">
        <f t="shared" si="2"/>
        <v>0.97499999999854481</v>
      </c>
      <c r="AF26" s="219"/>
      <c r="AG26" s="215"/>
      <c r="AH26" s="218"/>
      <c r="AI26" s="11"/>
      <c r="AJ26" s="15">
        <f t="shared" si="3"/>
        <v>-44844.569444444445</v>
      </c>
      <c r="AK26" s="219"/>
      <c r="AL26" s="215"/>
      <c r="AM26" s="218"/>
      <c r="AN26" s="15">
        <f t="shared" si="4"/>
        <v>-44844.569444444445</v>
      </c>
      <c r="AO26" s="219">
        <v>44852</v>
      </c>
      <c r="AP26" s="215">
        <v>0.53680555555555554</v>
      </c>
      <c r="AQ26" s="18">
        <f t="shared" si="5"/>
        <v>7.9673611111138598</v>
      </c>
      <c r="AR26" s="219">
        <v>44852</v>
      </c>
      <c r="AS26" s="215">
        <v>0.53680555555555554</v>
      </c>
      <c r="AT26" s="218" t="s">
        <v>548</v>
      </c>
      <c r="AU26" s="19">
        <f t="shared" si="6"/>
        <v>7.9673611111138598</v>
      </c>
      <c r="AV26" s="20"/>
      <c r="AW26" s="20" t="s">
        <v>1255</v>
      </c>
      <c r="AX26" s="20" t="s">
        <v>140</v>
      </c>
      <c r="AY26" s="20" t="s">
        <v>162</v>
      </c>
      <c r="AZ26" s="20" t="s">
        <v>1185</v>
      </c>
      <c r="BA26" s="369" t="s">
        <v>488</v>
      </c>
      <c r="BB26" s="269" t="s">
        <v>587</v>
      </c>
      <c r="BC26" s="263" t="s">
        <v>588</v>
      </c>
      <c r="BD26" s="24"/>
      <c r="BE26" s="23" t="s">
        <v>74</v>
      </c>
      <c r="BF26" s="23"/>
      <c r="BJ26" s="51" t="s">
        <v>76</v>
      </c>
      <c r="BK26" s="44">
        <v>1</v>
      </c>
      <c r="BL26" s="46">
        <f>BK26/BK27</f>
        <v>0.5</v>
      </c>
      <c r="BM26" s="55"/>
      <c r="BN26" s="48"/>
      <c r="BO26" s="48"/>
      <c r="BP26" s="48"/>
      <c r="BQ26" s="48"/>
      <c r="BR26" s="25"/>
      <c r="BS26" s="25"/>
      <c r="BT26" s="25"/>
      <c r="BU26" s="9">
        <v>457</v>
      </c>
      <c r="BV26" s="6">
        <v>30085957</v>
      </c>
      <c r="BW26" s="224" t="s">
        <v>519</v>
      </c>
      <c r="BX26" s="224" t="s">
        <v>522</v>
      </c>
      <c r="BY26" s="224" t="s">
        <v>526</v>
      </c>
      <c r="BZ26" s="224" t="s">
        <v>546</v>
      </c>
      <c r="CA26" s="227">
        <v>44860.53125</v>
      </c>
      <c r="CB26" s="224" t="s">
        <v>548</v>
      </c>
      <c r="CC26" s="152" t="s">
        <v>41</v>
      </c>
      <c r="CD26" s="25"/>
      <c r="CE26" s="25"/>
      <c r="CF26" s="9">
        <v>444</v>
      </c>
      <c r="CG26" s="6">
        <v>30051980</v>
      </c>
      <c r="CH26" s="224" t="s">
        <v>517</v>
      </c>
      <c r="CI26" s="224" t="s">
        <v>523</v>
      </c>
      <c r="CJ26" s="224" t="s">
        <v>524</v>
      </c>
      <c r="CK26" s="224" t="s">
        <v>538</v>
      </c>
      <c r="CL26" s="227">
        <v>44861.808333333334</v>
      </c>
      <c r="CM26" s="224" t="s">
        <v>549</v>
      </c>
      <c r="CN26" s="152" t="s">
        <v>126</v>
      </c>
      <c r="CO26" s="25"/>
      <c r="CP26" s="25"/>
      <c r="CQ26" s="5">
        <v>443</v>
      </c>
      <c r="CR26" s="6">
        <v>1718885</v>
      </c>
      <c r="CS26" s="224" t="s">
        <v>518</v>
      </c>
      <c r="CT26" s="224" t="s">
        <v>523</v>
      </c>
      <c r="CU26" s="224" t="s">
        <v>524</v>
      </c>
      <c r="CV26" s="224" t="s">
        <v>534</v>
      </c>
      <c r="CW26" s="227">
        <v>44859.59097222222</v>
      </c>
      <c r="CX26" s="224" t="s">
        <v>548</v>
      </c>
      <c r="CY26" s="152" t="s">
        <v>41</v>
      </c>
      <c r="CZ26"/>
      <c r="DA26"/>
      <c r="DB26"/>
    </row>
    <row r="27" spans="1:106" ht="15" customHeight="1" x14ac:dyDescent="0.25">
      <c r="A27" s="452"/>
      <c r="B27" s="10">
        <v>25</v>
      </c>
      <c r="C27" s="5">
        <v>373</v>
      </c>
      <c r="D27" s="6">
        <v>1362357</v>
      </c>
      <c r="E27" s="224" t="s">
        <v>519</v>
      </c>
      <c r="F27" s="224" t="s">
        <v>522</v>
      </c>
      <c r="G27" s="224" t="s">
        <v>525</v>
      </c>
      <c r="H27" s="224" t="s">
        <v>528</v>
      </c>
      <c r="I27" s="227">
        <v>44845.618750000001</v>
      </c>
      <c r="J27" s="224" t="s">
        <v>548</v>
      </c>
      <c r="K27" s="152" t="s">
        <v>39</v>
      </c>
      <c r="L27" s="2">
        <v>44845</v>
      </c>
      <c r="M27" s="3">
        <v>0.61875000000000002</v>
      </c>
      <c r="N27" s="11" t="s">
        <v>548</v>
      </c>
      <c r="O27" s="2">
        <v>44845</v>
      </c>
      <c r="P27" s="3">
        <v>0.61875000000000002</v>
      </c>
      <c r="Q27" s="2"/>
      <c r="R27" s="3"/>
      <c r="S27" s="11"/>
      <c r="T27" s="219">
        <v>44845</v>
      </c>
      <c r="U27" s="215">
        <v>0.61875000000000002</v>
      </c>
      <c r="V27" s="11" t="s">
        <v>548</v>
      </c>
      <c r="W27" s="300">
        <f t="shared" si="0"/>
        <v>0</v>
      </c>
      <c r="X27" s="13"/>
      <c r="Y27" s="3"/>
      <c r="Z27" s="11"/>
      <c r="AA27" s="15">
        <f t="shared" si="1"/>
        <v>-44845.618750000001</v>
      </c>
      <c r="AB27" s="13"/>
      <c r="AC27" s="3"/>
      <c r="AD27" s="11"/>
      <c r="AE27" s="15">
        <f t="shared" si="2"/>
        <v>0</v>
      </c>
      <c r="AF27" s="219"/>
      <c r="AG27" s="215"/>
      <c r="AH27" s="218"/>
      <c r="AI27" s="11"/>
      <c r="AJ27" s="15">
        <f t="shared" si="3"/>
        <v>-44845.618750000001</v>
      </c>
      <c r="AK27" s="219"/>
      <c r="AL27" s="215"/>
      <c r="AM27" s="218"/>
      <c r="AN27" s="15">
        <f t="shared" si="4"/>
        <v>-44845.618750000001</v>
      </c>
      <c r="AO27" s="219">
        <v>44845</v>
      </c>
      <c r="AP27" s="215">
        <v>0.62291666666666667</v>
      </c>
      <c r="AQ27" s="18">
        <f t="shared" si="5"/>
        <v>4.166666665696539E-3</v>
      </c>
      <c r="AR27" s="219">
        <v>44845</v>
      </c>
      <c r="AS27" s="215">
        <v>0.62291666666666667</v>
      </c>
      <c r="AT27" s="218" t="s">
        <v>548</v>
      </c>
      <c r="AU27" s="19">
        <f t="shared" si="6"/>
        <v>4.166666665696539E-3</v>
      </c>
      <c r="AV27" s="20"/>
      <c r="AW27" s="20"/>
      <c r="AX27" s="20" t="s">
        <v>132</v>
      </c>
      <c r="AY27" s="20" t="s">
        <v>134</v>
      </c>
      <c r="AZ27" s="20" t="s">
        <v>152</v>
      </c>
      <c r="BA27" s="369" t="s">
        <v>188</v>
      </c>
      <c r="BB27" s="269" t="s">
        <v>589</v>
      </c>
      <c r="BC27" s="263" t="s">
        <v>590</v>
      </c>
      <c r="BD27" s="24"/>
      <c r="BE27" s="23" t="s">
        <v>74</v>
      </c>
      <c r="BF27" s="23"/>
      <c r="BJ27" s="57" t="s">
        <v>67</v>
      </c>
      <c r="BK27" s="58">
        <f>BK24+BK25+BK26</f>
        <v>2</v>
      </c>
      <c r="BL27" s="59">
        <f>SUM(BL24:BL26)</f>
        <v>1</v>
      </c>
      <c r="BM27" s="49"/>
      <c r="BN27" s="48"/>
      <c r="BO27" s="48"/>
      <c r="BP27" s="48"/>
      <c r="BQ27" s="48"/>
      <c r="BR27" s="25"/>
      <c r="BS27" s="25"/>
      <c r="BT27" s="25"/>
      <c r="CC27" s="25"/>
      <c r="CD27" s="25"/>
      <c r="CE27" s="25"/>
      <c r="CF27" s="9">
        <v>461</v>
      </c>
      <c r="CG27" s="6">
        <v>30207758</v>
      </c>
      <c r="CH27" s="224" t="s">
        <v>517</v>
      </c>
      <c r="CI27" s="224" t="s">
        <v>521</v>
      </c>
      <c r="CJ27" s="224" t="s">
        <v>524</v>
      </c>
      <c r="CK27" s="224" t="s">
        <v>553</v>
      </c>
      <c r="CL27" s="227">
        <v>44863.447916666664</v>
      </c>
      <c r="CM27" s="224" t="s">
        <v>548</v>
      </c>
      <c r="CN27" s="152" t="s">
        <v>126</v>
      </c>
      <c r="CO27" s="25"/>
      <c r="CP27" s="25"/>
      <c r="CQ27" s="9">
        <v>447</v>
      </c>
      <c r="CR27" s="6">
        <v>30227912</v>
      </c>
      <c r="CS27" s="224" t="s">
        <v>518</v>
      </c>
      <c r="CT27" s="224" t="s">
        <v>522</v>
      </c>
      <c r="CU27" s="224" t="s">
        <v>525</v>
      </c>
      <c r="CV27" s="224" t="s">
        <v>528</v>
      </c>
      <c r="CW27" s="227">
        <v>44859.690972222219</v>
      </c>
      <c r="CX27" s="224" t="s">
        <v>548</v>
      </c>
      <c r="CY27" s="152" t="s">
        <v>126</v>
      </c>
      <c r="CZ27"/>
      <c r="DA27"/>
      <c r="DB27"/>
    </row>
    <row r="28" spans="1:106" ht="15" customHeight="1" x14ac:dyDescent="0.25">
      <c r="A28" s="452"/>
      <c r="B28" s="10">
        <v>26</v>
      </c>
      <c r="C28" s="9">
        <v>372</v>
      </c>
      <c r="D28" s="6">
        <v>30214852</v>
      </c>
      <c r="E28" s="224" t="s">
        <v>517</v>
      </c>
      <c r="F28" s="224" t="s">
        <v>522</v>
      </c>
      <c r="G28" s="224" t="s">
        <v>525</v>
      </c>
      <c r="H28" s="224" t="s">
        <v>551</v>
      </c>
      <c r="I28" s="227">
        <v>44845.788888888892</v>
      </c>
      <c r="J28" s="224" t="s">
        <v>548</v>
      </c>
      <c r="K28" s="152" t="s">
        <v>126</v>
      </c>
      <c r="L28" s="2">
        <v>44845</v>
      </c>
      <c r="M28" s="3">
        <v>0.52013888888888882</v>
      </c>
      <c r="N28" s="11" t="s">
        <v>548</v>
      </c>
      <c r="O28" s="2">
        <v>44845</v>
      </c>
      <c r="P28" s="3">
        <v>0.78888888888888886</v>
      </c>
      <c r="Q28" s="2">
        <v>44846</v>
      </c>
      <c r="R28" s="3">
        <v>0.57708333333333328</v>
      </c>
      <c r="S28" s="11" t="s">
        <v>548</v>
      </c>
      <c r="T28" s="219">
        <v>44846</v>
      </c>
      <c r="U28" s="215">
        <v>0.57847222222222217</v>
      </c>
      <c r="V28" s="11" t="s">
        <v>548</v>
      </c>
      <c r="W28" s="300">
        <f t="shared" si="0"/>
        <v>0.78958333333139308</v>
      </c>
      <c r="X28" s="13">
        <v>44852</v>
      </c>
      <c r="Y28" s="3">
        <v>0.44722222222222219</v>
      </c>
      <c r="Z28" s="11" t="s">
        <v>548</v>
      </c>
      <c r="AA28" s="15">
        <f t="shared" si="1"/>
        <v>5.8687500000014552</v>
      </c>
      <c r="AB28" s="13">
        <v>44852</v>
      </c>
      <c r="AC28" s="3">
        <v>0.45416666666666666</v>
      </c>
      <c r="AD28" s="11" t="s">
        <v>548</v>
      </c>
      <c r="AE28" s="15">
        <f t="shared" si="2"/>
        <v>6.9444444452528842E-3</v>
      </c>
      <c r="AF28" s="219"/>
      <c r="AG28" s="215"/>
      <c r="AH28" s="218"/>
      <c r="AI28" s="11"/>
      <c r="AJ28" s="15">
        <f t="shared" si="3"/>
        <v>-44846.578472222223</v>
      </c>
      <c r="AK28" s="219"/>
      <c r="AL28" s="215"/>
      <c r="AM28" s="218"/>
      <c r="AN28" s="15">
        <f t="shared" si="4"/>
        <v>-44846.578472222223</v>
      </c>
      <c r="AO28" s="219">
        <v>44852</v>
      </c>
      <c r="AP28" s="215">
        <v>0.60277777777777775</v>
      </c>
      <c r="AQ28" s="18">
        <f t="shared" si="5"/>
        <v>6.0243055555547471</v>
      </c>
      <c r="AR28" s="219">
        <v>44852</v>
      </c>
      <c r="AS28" s="215">
        <v>0.67222222222222217</v>
      </c>
      <c r="AT28" s="218" t="s">
        <v>548</v>
      </c>
      <c r="AU28" s="19">
        <f t="shared" si="6"/>
        <v>6.09375</v>
      </c>
      <c r="AV28" s="20"/>
      <c r="AW28" s="20"/>
      <c r="AX28" s="20" t="s">
        <v>132</v>
      </c>
      <c r="AY28" s="20" t="s">
        <v>134</v>
      </c>
      <c r="AZ28" s="20" t="s">
        <v>152</v>
      </c>
      <c r="BA28" s="369" t="s">
        <v>200</v>
      </c>
      <c r="BB28" s="269" t="s">
        <v>586</v>
      </c>
      <c r="BC28" s="263" t="s">
        <v>585</v>
      </c>
      <c r="BD28" s="24"/>
      <c r="BE28" s="23" t="s">
        <v>128</v>
      </c>
      <c r="BF28" s="23"/>
      <c r="BJ28" s="51" t="s">
        <v>77</v>
      </c>
      <c r="BK28" s="44"/>
      <c r="BL28" s="60">
        <f>BK28/BK30</f>
        <v>0</v>
      </c>
      <c r="BM28" s="49"/>
      <c r="BN28" s="48"/>
      <c r="BO28" s="48"/>
      <c r="BP28" s="48"/>
      <c r="BQ28" s="48"/>
      <c r="BR28" s="25"/>
      <c r="BS28" s="25"/>
      <c r="BT28" s="25"/>
      <c r="CC28" s="25"/>
      <c r="CD28" s="25"/>
      <c r="CE28" s="25"/>
      <c r="CF28" s="8">
        <v>461</v>
      </c>
      <c r="CG28" s="6">
        <v>30207758</v>
      </c>
      <c r="CH28" s="224" t="s">
        <v>517</v>
      </c>
      <c r="CI28" s="224" t="s">
        <v>521</v>
      </c>
      <c r="CJ28" s="224" t="s">
        <v>526</v>
      </c>
      <c r="CK28" s="224" t="s">
        <v>564</v>
      </c>
      <c r="CL28" s="227">
        <v>44863.447916666664</v>
      </c>
      <c r="CM28" s="224" t="s">
        <v>548</v>
      </c>
      <c r="CN28" s="152" t="s">
        <v>63</v>
      </c>
      <c r="CO28" s="25"/>
      <c r="CP28" s="25"/>
      <c r="CQ28" s="5">
        <v>446</v>
      </c>
      <c r="CR28" s="6">
        <v>30198146</v>
      </c>
      <c r="CS28" s="224" t="s">
        <v>518</v>
      </c>
      <c r="CT28" s="224" t="s">
        <v>521</v>
      </c>
      <c r="CU28" s="224" t="s">
        <v>524</v>
      </c>
      <c r="CV28" s="224" t="s">
        <v>48</v>
      </c>
      <c r="CW28" s="227">
        <v>44859.697222222225</v>
      </c>
      <c r="CX28" s="224" t="s">
        <v>548</v>
      </c>
      <c r="CY28" s="152" t="s">
        <v>41</v>
      </c>
      <c r="CZ28"/>
      <c r="DA28"/>
      <c r="DB28"/>
    </row>
    <row r="29" spans="1:106" ht="15" customHeight="1" x14ac:dyDescent="0.25">
      <c r="A29" s="452"/>
      <c r="B29" s="26">
        <v>27</v>
      </c>
      <c r="C29" s="9">
        <v>333</v>
      </c>
      <c r="D29" s="6">
        <v>30163241</v>
      </c>
      <c r="E29" s="224" t="s">
        <v>518</v>
      </c>
      <c r="F29" s="224" t="s">
        <v>522</v>
      </c>
      <c r="G29" s="224" t="s">
        <v>525</v>
      </c>
      <c r="H29" s="224" t="s">
        <v>528</v>
      </c>
      <c r="I29" s="227">
        <v>44845.925000000003</v>
      </c>
      <c r="J29" s="224" t="s">
        <v>549</v>
      </c>
      <c r="K29" s="152" t="s">
        <v>126</v>
      </c>
      <c r="L29" s="2">
        <v>44838</v>
      </c>
      <c r="M29" s="3">
        <v>0.38194444444444442</v>
      </c>
      <c r="N29" s="11" t="s">
        <v>567</v>
      </c>
      <c r="O29" s="2">
        <v>44845</v>
      </c>
      <c r="P29" s="3">
        <v>0.42499999999999999</v>
      </c>
      <c r="Q29" s="2">
        <v>44847</v>
      </c>
      <c r="R29" s="3">
        <v>0.4201388888888889</v>
      </c>
      <c r="S29" s="11" t="s">
        <v>567</v>
      </c>
      <c r="T29" s="219">
        <v>44847</v>
      </c>
      <c r="U29" s="215">
        <v>0.42222222222222222</v>
      </c>
      <c r="V29" s="11" t="s">
        <v>549</v>
      </c>
      <c r="W29" s="300">
        <f t="shared" si="0"/>
        <v>1.9972222222204437</v>
      </c>
      <c r="X29" s="13"/>
      <c r="Y29" s="3"/>
      <c r="Z29" s="11"/>
      <c r="AA29" s="15">
        <f t="shared" si="1"/>
        <v>-44847.422222222223</v>
      </c>
      <c r="AB29" s="13"/>
      <c r="AC29" s="3"/>
      <c r="AD29" s="11"/>
      <c r="AE29" s="15">
        <f t="shared" si="2"/>
        <v>0</v>
      </c>
      <c r="AF29" s="219"/>
      <c r="AG29" s="215"/>
      <c r="AH29" s="218"/>
      <c r="AI29" s="11"/>
      <c r="AJ29" s="15">
        <f t="shared" si="3"/>
        <v>-44847.422222222223</v>
      </c>
      <c r="AK29" s="219"/>
      <c r="AL29" s="215"/>
      <c r="AM29" s="218"/>
      <c r="AN29" s="15">
        <f t="shared" si="4"/>
        <v>-44847.422222222223</v>
      </c>
      <c r="AO29" s="219">
        <v>44847</v>
      </c>
      <c r="AP29" s="215">
        <v>0.83819444444444446</v>
      </c>
      <c r="AQ29" s="18">
        <f t="shared" si="5"/>
        <v>0.41597222221753327</v>
      </c>
      <c r="AR29" s="219">
        <v>44851</v>
      </c>
      <c r="AS29" s="215">
        <v>0.41944444444444445</v>
      </c>
      <c r="AT29" s="218" t="s">
        <v>549</v>
      </c>
      <c r="AU29" s="19">
        <f t="shared" si="6"/>
        <v>3.9972222222204437</v>
      </c>
      <c r="AV29" s="20"/>
      <c r="AW29" s="20"/>
      <c r="AX29" s="20" t="s">
        <v>132</v>
      </c>
      <c r="AY29" s="20" t="s">
        <v>134</v>
      </c>
      <c r="AZ29" s="20" t="s">
        <v>152</v>
      </c>
      <c r="BA29" s="369" t="s">
        <v>188</v>
      </c>
      <c r="BB29" s="269" t="s">
        <v>584</v>
      </c>
      <c r="BC29" s="263" t="s">
        <v>583</v>
      </c>
      <c r="BD29" s="24"/>
      <c r="BE29" s="23" t="s">
        <v>74</v>
      </c>
      <c r="BF29" s="23"/>
      <c r="BJ29" s="51" t="s">
        <v>78</v>
      </c>
      <c r="BK29" s="44">
        <v>2</v>
      </c>
      <c r="BL29" s="60">
        <f>BK29/BK30</f>
        <v>1</v>
      </c>
      <c r="BM29" s="49"/>
      <c r="BN29" s="48"/>
      <c r="BO29" s="48"/>
      <c r="BP29" s="48"/>
      <c r="BQ29" s="48"/>
      <c r="BR29" s="25"/>
      <c r="BS29" s="25"/>
      <c r="BT29" s="25"/>
      <c r="CC29" s="25"/>
      <c r="CD29" s="25"/>
      <c r="CE29" s="25"/>
      <c r="CF29" s="9">
        <v>463</v>
      </c>
      <c r="CG29" s="6">
        <v>30059882</v>
      </c>
      <c r="CH29" s="224" t="s">
        <v>517</v>
      </c>
      <c r="CI29" s="224" t="s">
        <v>521</v>
      </c>
      <c r="CJ29" s="224" t="s">
        <v>525</v>
      </c>
      <c r="CK29" s="224" t="s">
        <v>70</v>
      </c>
      <c r="CL29" s="227">
        <v>44863.760416666664</v>
      </c>
      <c r="CM29" s="224" t="s">
        <v>549</v>
      </c>
      <c r="CN29" s="152" t="s">
        <v>126</v>
      </c>
      <c r="CO29" s="25"/>
      <c r="CP29" s="25"/>
      <c r="CQ29" s="9">
        <v>437</v>
      </c>
      <c r="CR29" s="6">
        <v>30128507</v>
      </c>
      <c r="CS29" s="224" t="s">
        <v>518</v>
      </c>
      <c r="CT29" s="224" t="s">
        <v>522</v>
      </c>
      <c r="CU29" s="224" t="s">
        <v>555</v>
      </c>
      <c r="CV29" s="224" t="s">
        <v>556</v>
      </c>
      <c r="CW29" s="227">
        <v>44860.761805555558</v>
      </c>
      <c r="CX29" s="224" t="s">
        <v>549</v>
      </c>
      <c r="CY29" s="152" t="s">
        <v>126</v>
      </c>
      <c r="CZ29"/>
      <c r="DA29"/>
      <c r="DB29"/>
    </row>
    <row r="30" spans="1:106" ht="15" customHeight="1" x14ac:dyDescent="0.25">
      <c r="A30" s="452"/>
      <c r="B30" s="10">
        <v>28</v>
      </c>
      <c r="C30" s="5">
        <v>374</v>
      </c>
      <c r="D30" s="6">
        <v>30152460</v>
      </c>
      <c r="E30" s="224" t="s">
        <v>519</v>
      </c>
      <c r="F30" s="224" t="s">
        <v>521</v>
      </c>
      <c r="G30" s="224" t="s">
        <v>526</v>
      </c>
      <c r="H30" s="224" t="s">
        <v>58</v>
      </c>
      <c r="I30" s="227">
        <v>44846.449305555558</v>
      </c>
      <c r="J30" s="224" t="s">
        <v>548</v>
      </c>
      <c r="K30" s="152" t="s">
        <v>39</v>
      </c>
      <c r="L30" s="2">
        <v>44846</v>
      </c>
      <c r="M30" s="3">
        <v>0.44930555555555557</v>
      </c>
      <c r="N30" s="11" t="s">
        <v>548</v>
      </c>
      <c r="O30" s="2">
        <v>44846</v>
      </c>
      <c r="P30" s="3">
        <v>0.44930555555555557</v>
      </c>
      <c r="Q30" s="2"/>
      <c r="R30" s="3"/>
      <c r="S30" s="11"/>
      <c r="T30" s="219">
        <v>44846</v>
      </c>
      <c r="U30" s="215">
        <v>0.44930555555555557</v>
      </c>
      <c r="V30" s="11" t="s">
        <v>548</v>
      </c>
      <c r="W30" s="300">
        <f t="shared" si="0"/>
        <v>0</v>
      </c>
      <c r="X30" s="13"/>
      <c r="Y30" s="3"/>
      <c r="Z30" s="11"/>
      <c r="AA30" s="15">
        <f t="shared" si="1"/>
        <v>-44846.449305555558</v>
      </c>
      <c r="AB30" s="13"/>
      <c r="AC30" s="3"/>
      <c r="AD30" s="11"/>
      <c r="AE30" s="15">
        <f t="shared" si="2"/>
        <v>0</v>
      </c>
      <c r="AF30" s="219"/>
      <c r="AG30" s="215"/>
      <c r="AH30" s="218"/>
      <c r="AI30" s="11"/>
      <c r="AJ30" s="15">
        <f t="shared" si="3"/>
        <v>-44846.449305555558</v>
      </c>
      <c r="AK30" s="219"/>
      <c r="AL30" s="215"/>
      <c r="AM30" s="218"/>
      <c r="AN30" s="15">
        <f t="shared" si="4"/>
        <v>-44846.449305555558</v>
      </c>
      <c r="AO30" s="219">
        <v>44846</v>
      </c>
      <c r="AP30" s="215">
        <v>0.49027777777777781</v>
      </c>
      <c r="AQ30" s="18">
        <f t="shared" si="5"/>
        <v>4.0972222217533272E-2</v>
      </c>
      <c r="AR30" s="219">
        <v>44846</v>
      </c>
      <c r="AS30" s="215">
        <v>0.49027777777777781</v>
      </c>
      <c r="AT30" s="218" t="s">
        <v>548</v>
      </c>
      <c r="AU30" s="19">
        <f t="shared" si="6"/>
        <v>4.0972222217533272E-2</v>
      </c>
      <c r="AV30" s="20"/>
      <c r="AW30" s="20"/>
      <c r="AX30" s="20" t="s">
        <v>148</v>
      </c>
      <c r="AY30" s="20" t="s">
        <v>150</v>
      </c>
      <c r="AZ30" s="20" t="s">
        <v>206</v>
      </c>
      <c r="BA30" s="369" t="s">
        <v>428</v>
      </c>
      <c r="BB30" s="269" t="s">
        <v>581</v>
      </c>
      <c r="BC30" s="263" t="s">
        <v>582</v>
      </c>
      <c r="BD30" s="24"/>
      <c r="BE30" s="23" t="s">
        <v>128</v>
      </c>
      <c r="BF30" s="23"/>
      <c r="BJ30" s="57" t="s">
        <v>67</v>
      </c>
      <c r="BK30" s="58">
        <f>BK28+BK29+BJ97</f>
        <v>2</v>
      </c>
      <c r="BL30" s="59">
        <f>BL28+BL29+BK97</f>
        <v>1</v>
      </c>
      <c r="BM30" s="49"/>
      <c r="BN30" s="48"/>
      <c r="BO30" s="48"/>
      <c r="BP30" s="48"/>
      <c r="BQ30" s="48"/>
      <c r="BR30" s="25"/>
      <c r="BS30" s="25"/>
      <c r="BT30" s="25"/>
      <c r="CC30" s="25"/>
      <c r="CD30" s="25"/>
      <c r="CE30" s="25"/>
      <c r="CF30" s="8">
        <v>487</v>
      </c>
      <c r="CG30" s="6">
        <v>30228588</v>
      </c>
      <c r="CH30" s="224" t="s">
        <v>517</v>
      </c>
      <c r="CI30" s="224" t="s">
        <v>521</v>
      </c>
      <c r="CJ30" s="224" t="s">
        <v>524</v>
      </c>
      <c r="CK30" s="224" t="s">
        <v>537</v>
      </c>
      <c r="CL30" s="227">
        <v>44865.611805555556</v>
      </c>
      <c r="CM30" s="224" t="s">
        <v>548</v>
      </c>
      <c r="CN30" s="152" t="s">
        <v>63</v>
      </c>
      <c r="CO30" s="25"/>
      <c r="CP30" s="25"/>
      <c r="CQ30" s="5">
        <v>466</v>
      </c>
      <c r="CR30" s="6">
        <v>30226179</v>
      </c>
      <c r="CS30" s="224" t="s">
        <v>518</v>
      </c>
      <c r="CT30" s="224" t="s">
        <v>522</v>
      </c>
      <c r="CU30" s="224" t="s">
        <v>525</v>
      </c>
      <c r="CV30" s="224" t="s">
        <v>45</v>
      </c>
      <c r="CW30" s="227">
        <v>44860.791666666664</v>
      </c>
      <c r="CX30" s="224" t="s">
        <v>549</v>
      </c>
      <c r="CY30" s="152" t="s">
        <v>39</v>
      </c>
      <c r="CZ30"/>
      <c r="DA30"/>
      <c r="DB30"/>
    </row>
    <row r="31" spans="1:106" ht="15" customHeight="1" x14ac:dyDescent="0.25">
      <c r="A31" s="452"/>
      <c r="B31" s="26">
        <v>29</v>
      </c>
      <c r="C31" s="9">
        <v>378</v>
      </c>
      <c r="D31" s="6">
        <v>30053430</v>
      </c>
      <c r="E31" s="224" t="s">
        <v>519</v>
      </c>
      <c r="F31" s="224" t="s">
        <v>523</v>
      </c>
      <c r="G31" s="224" t="s">
        <v>524</v>
      </c>
      <c r="H31" s="224" t="s">
        <v>538</v>
      </c>
      <c r="I31" s="227">
        <v>44846.808333333334</v>
      </c>
      <c r="J31" s="224" t="s">
        <v>549</v>
      </c>
      <c r="K31" s="152" t="s">
        <v>126</v>
      </c>
      <c r="L31" s="2">
        <v>44846</v>
      </c>
      <c r="M31" s="3">
        <v>0.79999999999999993</v>
      </c>
      <c r="N31" s="11" t="s">
        <v>567</v>
      </c>
      <c r="O31" s="2">
        <v>44846</v>
      </c>
      <c r="P31" s="3">
        <v>0.80833333333333324</v>
      </c>
      <c r="Q31" s="2">
        <v>44846</v>
      </c>
      <c r="R31" s="3">
        <v>0.80833333333333324</v>
      </c>
      <c r="S31" s="11" t="s">
        <v>567</v>
      </c>
      <c r="T31" s="219">
        <v>44846</v>
      </c>
      <c r="U31" s="215">
        <v>0.80833333333333324</v>
      </c>
      <c r="V31" s="11" t="s">
        <v>549</v>
      </c>
      <c r="W31" s="300">
        <f t="shared" si="0"/>
        <v>0</v>
      </c>
      <c r="X31" s="13">
        <v>44117</v>
      </c>
      <c r="Y31" s="3">
        <v>0.4236111111111111</v>
      </c>
      <c r="Z31" s="218" t="s">
        <v>549</v>
      </c>
      <c r="AA31" s="15">
        <f t="shared" si="1"/>
        <v>-729.38472222222481</v>
      </c>
      <c r="AB31" s="13"/>
      <c r="AC31" s="3"/>
      <c r="AD31" s="11"/>
      <c r="AE31" s="15">
        <f t="shared" si="2"/>
        <v>-44117.423611111109</v>
      </c>
      <c r="AF31" s="219"/>
      <c r="AG31" s="215"/>
      <c r="AH31" s="218"/>
      <c r="AI31" s="11"/>
      <c r="AJ31" s="15">
        <f t="shared" si="3"/>
        <v>-44846.808333333334</v>
      </c>
      <c r="AK31" s="219"/>
      <c r="AL31" s="215"/>
      <c r="AM31" s="218"/>
      <c r="AN31" s="15">
        <f t="shared" si="4"/>
        <v>-44846.808333333334</v>
      </c>
      <c r="AO31" s="219">
        <v>44849</v>
      </c>
      <c r="AP31" s="215">
        <v>0.83124999999999993</v>
      </c>
      <c r="AQ31" s="18">
        <f t="shared" si="5"/>
        <v>3.0229166666686069</v>
      </c>
      <c r="AR31" s="219">
        <v>44851</v>
      </c>
      <c r="AS31" s="215">
        <v>0.4680555555555555</v>
      </c>
      <c r="AT31" s="218" t="s">
        <v>549</v>
      </c>
      <c r="AU31" s="19">
        <f t="shared" si="6"/>
        <v>4.6597222222189885</v>
      </c>
      <c r="AV31" s="20">
        <v>11088</v>
      </c>
      <c r="AW31" s="20" t="s">
        <v>1257</v>
      </c>
      <c r="AX31" s="20" t="s">
        <v>132</v>
      </c>
      <c r="AY31" s="20" t="s">
        <v>134</v>
      </c>
      <c r="AZ31" s="20" t="s">
        <v>152</v>
      </c>
      <c r="BA31" s="369" t="s">
        <v>188</v>
      </c>
      <c r="BB31" s="269" t="s">
        <v>580</v>
      </c>
      <c r="BC31" s="263" t="s">
        <v>579</v>
      </c>
      <c r="BD31" s="24"/>
      <c r="BE31" s="23" t="s">
        <v>74</v>
      </c>
      <c r="BF31" s="23"/>
      <c r="BN31" s="48"/>
      <c r="BO31" s="48"/>
      <c r="BP31" s="48"/>
      <c r="BQ31" s="48"/>
      <c r="BR31" s="25"/>
      <c r="BS31" s="25"/>
      <c r="BT31" s="25"/>
      <c r="BU31" s="28" t="s">
        <v>64</v>
      </c>
      <c r="BV31" s="29" t="s">
        <v>65</v>
      </c>
      <c r="BW31" s="30" t="s">
        <v>66</v>
      </c>
      <c r="BX31" s="31" t="s">
        <v>39</v>
      </c>
      <c r="BY31" s="32" t="s">
        <v>41</v>
      </c>
      <c r="BZ31" s="33" t="s">
        <v>63</v>
      </c>
      <c r="CA31" s="34" t="s">
        <v>52</v>
      </c>
      <c r="CB31" s="35" t="s">
        <v>67</v>
      </c>
      <c r="CC31" s="25"/>
      <c r="CD31" s="25"/>
      <c r="CE31" s="25"/>
      <c r="CF31" s="8">
        <v>462</v>
      </c>
      <c r="CG31" s="6">
        <v>30052322</v>
      </c>
      <c r="CH31" s="224" t="s">
        <v>517</v>
      </c>
      <c r="CI31" s="224" t="s">
        <v>522</v>
      </c>
      <c r="CJ31" s="224" t="s">
        <v>526</v>
      </c>
      <c r="CK31" s="224" t="s">
        <v>50</v>
      </c>
      <c r="CL31" s="227">
        <v>44865.665972222225</v>
      </c>
      <c r="CM31" s="224" t="s">
        <v>548</v>
      </c>
      <c r="CN31" s="152" t="s">
        <v>63</v>
      </c>
      <c r="CO31" s="25"/>
      <c r="CP31" s="25"/>
      <c r="CQ31" s="5">
        <v>465</v>
      </c>
      <c r="CR31" s="6">
        <v>30226179</v>
      </c>
      <c r="CS31" s="224" t="s">
        <v>518</v>
      </c>
      <c r="CT31" s="224" t="s">
        <v>522</v>
      </c>
      <c r="CU31" s="224" t="s">
        <v>524</v>
      </c>
      <c r="CV31" s="224" t="s">
        <v>40</v>
      </c>
      <c r="CW31" s="227">
        <v>44860.793055555558</v>
      </c>
      <c r="CX31" s="224" t="s">
        <v>549</v>
      </c>
      <c r="CY31" s="152" t="s">
        <v>39</v>
      </c>
      <c r="CZ31"/>
      <c r="DA31"/>
      <c r="DB31"/>
    </row>
    <row r="32" spans="1:106" ht="15" customHeight="1" x14ac:dyDescent="0.25">
      <c r="A32" s="452"/>
      <c r="B32" s="10">
        <v>30</v>
      </c>
      <c r="C32" s="8">
        <v>377</v>
      </c>
      <c r="D32" s="6">
        <v>30056493</v>
      </c>
      <c r="E32" s="224" t="s">
        <v>517</v>
      </c>
      <c r="F32" s="224" t="s">
        <v>521</v>
      </c>
      <c r="G32" s="224" t="s">
        <v>524</v>
      </c>
      <c r="H32" s="224" t="s">
        <v>59</v>
      </c>
      <c r="I32" s="227">
        <v>44846.86041666667</v>
      </c>
      <c r="J32" s="224" t="s">
        <v>549</v>
      </c>
      <c r="K32" s="152" t="s">
        <v>63</v>
      </c>
      <c r="L32" s="2">
        <v>44846</v>
      </c>
      <c r="M32" s="3">
        <v>0.73749999999999993</v>
      </c>
      <c r="N32" s="11" t="s">
        <v>567</v>
      </c>
      <c r="O32" s="2">
        <v>44846</v>
      </c>
      <c r="P32" s="3">
        <v>0.86041666666666661</v>
      </c>
      <c r="Q32" s="2">
        <v>44846</v>
      </c>
      <c r="R32" s="3">
        <v>0.36041666666666666</v>
      </c>
      <c r="S32" s="11" t="s">
        <v>567</v>
      </c>
      <c r="T32" s="219">
        <v>44846</v>
      </c>
      <c r="U32" s="215">
        <v>0.86041666666666661</v>
      </c>
      <c r="V32" s="11" t="s">
        <v>549</v>
      </c>
      <c r="W32" s="300">
        <f t="shared" si="0"/>
        <v>0</v>
      </c>
      <c r="X32" s="13"/>
      <c r="Y32" s="3"/>
      <c r="Z32" s="11"/>
      <c r="AA32" s="15">
        <f t="shared" si="1"/>
        <v>-44846.86041666667</v>
      </c>
      <c r="AB32" s="13"/>
      <c r="AC32" s="3"/>
      <c r="AD32" s="11"/>
      <c r="AE32" s="15">
        <f t="shared" si="2"/>
        <v>0</v>
      </c>
      <c r="AF32" s="219"/>
      <c r="AG32" s="215"/>
      <c r="AH32" s="218"/>
      <c r="AI32" s="11"/>
      <c r="AJ32" s="15">
        <f t="shared" si="3"/>
        <v>-44846.86041666667</v>
      </c>
      <c r="AK32" s="219"/>
      <c r="AL32" s="215"/>
      <c r="AM32" s="218"/>
      <c r="AN32" s="15">
        <f t="shared" si="4"/>
        <v>-44846.86041666667</v>
      </c>
      <c r="AO32" s="219">
        <v>44849</v>
      </c>
      <c r="AP32" s="215">
        <v>0.72361111111111109</v>
      </c>
      <c r="AQ32" s="18">
        <f t="shared" si="5"/>
        <v>2.8631944444423425</v>
      </c>
      <c r="AR32" s="219">
        <v>44849</v>
      </c>
      <c r="AS32" s="215">
        <v>0.72361111111111109</v>
      </c>
      <c r="AT32" s="218" t="s">
        <v>549</v>
      </c>
      <c r="AU32" s="19">
        <f t="shared" si="6"/>
        <v>2.8631944444423425</v>
      </c>
      <c r="AV32" s="20">
        <v>8829</v>
      </c>
      <c r="AW32" s="20" t="s">
        <v>1258</v>
      </c>
      <c r="AX32" s="20" t="s">
        <v>140</v>
      </c>
      <c r="AY32" s="20" t="s">
        <v>162</v>
      </c>
      <c r="AZ32" s="20" t="s">
        <v>1185</v>
      </c>
      <c r="BA32" s="369" t="s">
        <v>482</v>
      </c>
      <c r="BB32" s="286" t="s">
        <v>577</v>
      </c>
      <c r="BC32" s="263" t="s">
        <v>578</v>
      </c>
      <c r="BD32" s="24"/>
      <c r="BE32" s="23" t="s">
        <v>74</v>
      </c>
      <c r="BF32" s="23"/>
      <c r="BJ32" s="25"/>
      <c r="BK32" s="25"/>
      <c r="BL32" s="25"/>
      <c r="BM32" s="25"/>
      <c r="BN32" s="25"/>
      <c r="BO32" s="25"/>
      <c r="BP32" s="25"/>
      <c r="BQ32" s="25"/>
      <c r="BR32" s="25"/>
      <c r="BS32" s="25"/>
      <c r="BT32" s="25"/>
      <c r="BU32" s="36" t="s">
        <v>567</v>
      </c>
      <c r="BV32" s="37">
        <v>8</v>
      </c>
      <c r="BW32" s="38">
        <f>BV32/BV34</f>
        <v>0.33333333333333331</v>
      </c>
      <c r="BX32" s="39">
        <v>7</v>
      </c>
      <c r="BY32" s="39"/>
      <c r="BZ32" s="39"/>
      <c r="CA32" s="39">
        <v>1</v>
      </c>
      <c r="CB32" s="40">
        <f>BV32</f>
        <v>8</v>
      </c>
      <c r="CC32" s="25"/>
      <c r="CD32" s="25"/>
      <c r="CE32" s="25"/>
      <c r="CF32" s="9">
        <v>493</v>
      </c>
      <c r="CG32" s="6">
        <v>30078882</v>
      </c>
      <c r="CH32" s="224" t="s">
        <v>517</v>
      </c>
      <c r="CI32" s="224" t="s">
        <v>521</v>
      </c>
      <c r="CJ32" s="224" t="s">
        <v>524</v>
      </c>
      <c r="CK32" s="224" t="s">
        <v>540</v>
      </c>
      <c r="CL32" s="227">
        <v>44865.770833333336</v>
      </c>
      <c r="CM32" s="224" t="s">
        <v>548</v>
      </c>
      <c r="CN32" s="152" t="s">
        <v>126</v>
      </c>
      <c r="CO32" s="25"/>
      <c r="CP32" s="25"/>
      <c r="CQ32" s="5">
        <v>458</v>
      </c>
      <c r="CR32" s="6">
        <v>30221945</v>
      </c>
      <c r="CS32" s="224" t="s">
        <v>518</v>
      </c>
      <c r="CT32" s="224" t="s">
        <v>522</v>
      </c>
      <c r="CU32" s="224" t="s">
        <v>525</v>
      </c>
      <c r="CV32" s="224" t="s">
        <v>45</v>
      </c>
      <c r="CW32" s="227">
        <v>44861.574999999997</v>
      </c>
      <c r="CX32" s="224" t="s">
        <v>548</v>
      </c>
      <c r="CY32" s="152" t="s">
        <v>41</v>
      </c>
    </row>
    <row r="33" spans="1:103" ht="15" customHeight="1" x14ac:dyDescent="0.25">
      <c r="A33" s="452"/>
      <c r="B33" s="10">
        <v>31</v>
      </c>
      <c r="C33" s="5">
        <v>382</v>
      </c>
      <c r="D33" s="6">
        <v>30227199</v>
      </c>
      <c r="E33" s="224" t="s">
        <v>517</v>
      </c>
      <c r="F33" s="224" t="s">
        <v>521</v>
      </c>
      <c r="G33" s="224" t="s">
        <v>524</v>
      </c>
      <c r="H33" s="224" t="s">
        <v>59</v>
      </c>
      <c r="I33" s="227">
        <v>44847.723611111112</v>
      </c>
      <c r="J33" s="224" t="s">
        <v>549</v>
      </c>
      <c r="K33" s="152" t="s">
        <v>41</v>
      </c>
      <c r="L33" s="2">
        <v>44847</v>
      </c>
      <c r="M33" s="3">
        <v>0.7104166666666667</v>
      </c>
      <c r="N33" s="11" t="s">
        <v>567</v>
      </c>
      <c r="O33" s="2">
        <v>44847</v>
      </c>
      <c r="P33" s="3">
        <v>0.72361111111111109</v>
      </c>
      <c r="Q33" s="2">
        <v>44850</v>
      </c>
      <c r="R33" s="3">
        <v>0.72916666666666663</v>
      </c>
      <c r="S33" s="11" t="s">
        <v>567</v>
      </c>
      <c r="T33" s="219">
        <v>44850</v>
      </c>
      <c r="U33" s="215">
        <v>0.73125000000000007</v>
      </c>
      <c r="V33" s="11" t="s">
        <v>549</v>
      </c>
      <c r="W33" s="300">
        <f t="shared" si="0"/>
        <v>3.007638888884685</v>
      </c>
      <c r="X33" s="13"/>
      <c r="Y33" s="3"/>
      <c r="Z33" s="11"/>
      <c r="AA33" s="15">
        <f t="shared" si="1"/>
        <v>-44850.731249999997</v>
      </c>
      <c r="AB33" s="13"/>
      <c r="AC33" s="3"/>
      <c r="AD33" s="11"/>
      <c r="AE33" s="15">
        <f t="shared" si="2"/>
        <v>0</v>
      </c>
      <c r="AF33" s="219"/>
      <c r="AG33" s="215"/>
      <c r="AH33" s="218"/>
      <c r="AI33" s="11"/>
      <c r="AJ33" s="15">
        <f t="shared" si="3"/>
        <v>-44850.731249999997</v>
      </c>
      <c r="AK33" s="219"/>
      <c r="AL33" s="215"/>
      <c r="AM33" s="218"/>
      <c r="AN33" s="15">
        <f t="shared" si="4"/>
        <v>-44850.731249999997</v>
      </c>
      <c r="AO33" s="219">
        <v>44850</v>
      </c>
      <c r="AP33" s="215">
        <v>0.80833333333333324</v>
      </c>
      <c r="AQ33" s="18">
        <f t="shared" si="5"/>
        <v>7.7083333337213844E-2</v>
      </c>
      <c r="AR33" s="219">
        <v>44851</v>
      </c>
      <c r="AS33" s="215">
        <v>0.76666666666666661</v>
      </c>
      <c r="AT33" s="218" t="s">
        <v>549</v>
      </c>
      <c r="AU33" s="19">
        <f t="shared" si="6"/>
        <v>1.0354166666729725</v>
      </c>
      <c r="AV33" s="20"/>
      <c r="AW33" s="20" t="s">
        <v>1259</v>
      </c>
      <c r="AX33" s="20" t="s">
        <v>140</v>
      </c>
      <c r="AY33" s="20" t="s">
        <v>162</v>
      </c>
      <c r="AZ33" s="20" t="s">
        <v>1185</v>
      </c>
      <c r="BA33" s="369" t="s">
        <v>484</v>
      </c>
      <c r="BB33" s="287" t="s">
        <v>575</v>
      </c>
      <c r="BC33" s="263" t="s">
        <v>576</v>
      </c>
      <c r="BD33" s="24"/>
      <c r="BE33" s="23" t="s">
        <v>74</v>
      </c>
      <c r="BF33" s="23"/>
      <c r="BJ33" s="25"/>
      <c r="BK33" s="25"/>
      <c r="BL33" s="25"/>
      <c r="BM33" s="25"/>
      <c r="BN33" s="25"/>
      <c r="BO33" s="25"/>
      <c r="BP33" s="25"/>
      <c r="BQ33" s="25"/>
      <c r="BR33" s="25"/>
      <c r="BS33" s="25"/>
      <c r="BT33" s="25"/>
      <c r="BU33" s="36" t="s">
        <v>548</v>
      </c>
      <c r="BV33" s="37">
        <v>16</v>
      </c>
      <c r="BW33" s="38">
        <f>BV33/BV34</f>
        <v>0.66666666666666663</v>
      </c>
      <c r="BX33" s="39">
        <v>6</v>
      </c>
      <c r="BY33" s="39">
        <v>3</v>
      </c>
      <c r="BZ33" s="39"/>
      <c r="CA33" s="39">
        <v>7</v>
      </c>
      <c r="CB33" s="40">
        <f>BV33</f>
        <v>16</v>
      </c>
      <c r="CC33" s="25"/>
      <c r="CD33" s="25"/>
      <c r="CE33" s="25"/>
      <c r="CF33" s="9">
        <v>491</v>
      </c>
      <c r="CG33" s="6">
        <v>1212395</v>
      </c>
      <c r="CH33" s="224" t="s">
        <v>517</v>
      </c>
      <c r="CI33" s="224" t="s">
        <v>521</v>
      </c>
      <c r="CJ33" s="224" t="s">
        <v>526</v>
      </c>
      <c r="CK33" s="224" t="s">
        <v>542</v>
      </c>
      <c r="CL33" s="227">
        <v>44865.793749999997</v>
      </c>
      <c r="CM33" s="224" t="s">
        <v>548</v>
      </c>
      <c r="CN33" s="152" t="s">
        <v>126</v>
      </c>
      <c r="CO33" s="25"/>
      <c r="CP33" s="25"/>
      <c r="CQ33" s="9">
        <v>470</v>
      </c>
      <c r="CR33" s="6">
        <v>30229625</v>
      </c>
      <c r="CS33" s="224" t="s">
        <v>518</v>
      </c>
      <c r="CT33" s="224" t="s">
        <v>523</v>
      </c>
      <c r="CU33" s="224" t="s">
        <v>526</v>
      </c>
      <c r="CV33" s="224" t="s">
        <v>55</v>
      </c>
      <c r="CW33" s="227">
        <v>44861.770138888889</v>
      </c>
      <c r="CX33" s="224" t="s">
        <v>549</v>
      </c>
      <c r="CY33" s="152" t="s">
        <v>126</v>
      </c>
    </row>
    <row r="34" spans="1:103" ht="15" customHeight="1" x14ac:dyDescent="0.25">
      <c r="A34" s="452"/>
      <c r="B34" s="285">
        <v>32</v>
      </c>
      <c r="C34" s="9">
        <v>380</v>
      </c>
      <c r="D34" s="6">
        <v>30175825</v>
      </c>
      <c r="E34" s="224" t="s">
        <v>518</v>
      </c>
      <c r="F34" s="224" t="s">
        <v>521</v>
      </c>
      <c r="G34" s="224" t="s">
        <v>524</v>
      </c>
      <c r="H34" s="224" t="s">
        <v>57</v>
      </c>
      <c r="I34" s="227">
        <v>44847.726388888892</v>
      </c>
      <c r="J34" s="224" t="s">
        <v>549</v>
      </c>
      <c r="K34" s="152" t="s">
        <v>126</v>
      </c>
      <c r="L34" s="2">
        <v>44847</v>
      </c>
      <c r="M34" s="3">
        <v>0.3923611111111111</v>
      </c>
      <c r="N34" s="11" t="s">
        <v>567</v>
      </c>
      <c r="O34" s="2">
        <v>44847</v>
      </c>
      <c r="P34" s="3">
        <v>0.72638888888888886</v>
      </c>
      <c r="Q34" s="2">
        <v>44847</v>
      </c>
      <c r="R34" s="3">
        <v>0.72638888888888886</v>
      </c>
      <c r="S34" s="11" t="s">
        <v>567</v>
      </c>
      <c r="T34" s="219">
        <v>44847</v>
      </c>
      <c r="U34" s="215">
        <v>0.7270833333333333</v>
      </c>
      <c r="V34" s="11" t="s">
        <v>549</v>
      </c>
      <c r="W34" s="300">
        <f t="shared" si="0"/>
        <v>6.9444443943211809E-4</v>
      </c>
      <c r="X34" s="13">
        <v>44849</v>
      </c>
      <c r="Y34" s="3">
        <v>0.72152777777777777</v>
      </c>
      <c r="Z34" s="218" t="s">
        <v>549</v>
      </c>
      <c r="AA34" s="15">
        <f t="shared" si="1"/>
        <v>1.9944444444481633</v>
      </c>
      <c r="AB34" s="13">
        <v>44850</v>
      </c>
      <c r="AC34" s="3">
        <v>0.73472222222222217</v>
      </c>
      <c r="AD34" s="218" t="s">
        <v>549</v>
      </c>
      <c r="AE34" s="15">
        <f t="shared" si="2"/>
        <v>1.0131944444437977</v>
      </c>
      <c r="AF34" s="219"/>
      <c r="AG34" s="215"/>
      <c r="AH34" s="218"/>
      <c r="AI34" s="11"/>
      <c r="AJ34" s="15">
        <f t="shared" si="3"/>
        <v>-44847.727083333331</v>
      </c>
      <c r="AK34" s="219"/>
      <c r="AL34" s="215"/>
      <c r="AM34" s="218"/>
      <c r="AN34" s="15">
        <f t="shared" si="4"/>
        <v>-44847.727083333331</v>
      </c>
      <c r="AO34" s="219">
        <v>44851</v>
      </c>
      <c r="AP34" s="215">
        <v>0.55277777777777781</v>
      </c>
      <c r="AQ34" s="18">
        <f t="shared" si="5"/>
        <v>3.8256944444437977</v>
      </c>
      <c r="AR34" s="219">
        <v>44851</v>
      </c>
      <c r="AS34" s="215">
        <v>0.77361111111111114</v>
      </c>
      <c r="AT34" s="218" t="s">
        <v>549</v>
      </c>
      <c r="AU34" s="19">
        <f t="shared" si="6"/>
        <v>4.046527777776646</v>
      </c>
      <c r="AV34" s="20"/>
      <c r="AW34" s="20"/>
      <c r="AX34" s="20" t="s">
        <v>148</v>
      </c>
      <c r="AY34" s="20" t="s">
        <v>150</v>
      </c>
      <c r="AZ34" s="20" t="s">
        <v>206</v>
      </c>
      <c r="BA34" s="369" t="s">
        <v>434</v>
      </c>
      <c r="BB34" s="287" t="s">
        <v>573</v>
      </c>
      <c r="BC34" s="263" t="s">
        <v>574</v>
      </c>
      <c r="BD34" s="24"/>
      <c r="BE34" s="23" t="s">
        <v>74</v>
      </c>
      <c r="BF34" s="23"/>
      <c r="BJ34" s="25"/>
      <c r="BK34" s="25"/>
      <c r="BL34" s="25"/>
      <c r="BM34" s="25"/>
      <c r="BN34" s="25"/>
      <c r="BO34" s="25"/>
      <c r="BP34" s="25"/>
      <c r="BQ34" s="25"/>
      <c r="BR34" s="25"/>
      <c r="BS34" s="25"/>
      <c r="BT34" s="25"/>
      <c r="BU34" s="41" t="s">
        <v>67</v>
      </c>
      <c r="BV34" s="42">
        <f>SUBTOTAL(9,BV32:BV33)</f>
        <v>24</v>
      </c>
      <c r="BW34" s="43">
        <f>SUBTOTAL(9,BW32:BW33)</f>
        <v>1</v>
      </c>
      <c r="BX34" s="124">
        <f>SUM(BX32:BX33)</f>
        <v>13</v>
      </c>
      <c r="BY34" s="124">
        <f>SUM(BY32:BY33)</f>
        <v>3</v>
      </c>
      <c r="BZ34" s="124">
        <f>SUM(BZ32:BZ33)</f>
        <v>0</v>
      </c>
      <c r="CA34" s="124">
        <f>SUM(CA32:CA33)</f>
        <v>8</v>
      </c>
      <c r="CB34" s="42">
        <f>SUBTOTAL(9,CB32:CB33)</f>
        <v>24</v>
      </c>
      <c r="CC34" s="25"/>
      <c r="CD34" s="25"/>
      <c r="CE34" s="25"/>
      <c r="CN34"/>
      <c r="CO34" s="25"/>
      <c r="CP34" s="25"/>
      <c r="CQ34" s="9">
        <v>470</v>
      </c>
      <c r="CR34" s="6">
        <v>30229625</v>
      </c>
      <c r="CS34" s="224" t="s">
        <v>518</v>
      </c>
      <c r="CT34" s="224" t="s">
        <v>523</v>
      </c>
      <c r="CU34" s="224" t="s">
        <v>524</v>
      </c>
      <c r="CV34" s="224" t="s">
        <v>538</v>
      </c>
      <c r="CW34" s="227">
        <v>44861.770833333336</v>
      </c>
      <c r="CX34" s="224" t="s">
        <v>549</v>
      </c>
      <c r="CY34" s="152" t="s">
        <v>126</v>
      </c>
    </row>
    <row r="35" spans="1:103" ht="15" customHeight="1" x14ac:dyDescent="0.25">
      <c r="A35" s="452"/>
      <c r="B35" s="10">
        <v>33</v>
      </c>
      <c r="C35" s="5">
        <v>387</v>
      </c>
      <c r="D35" s="6">
        <v>48841</v>
      </c>
      <c r="E35" s="224" t="s">
        <v>519</v>
      </c>
      <c r="F35" s="224" t="s">
        <v>521</v>
      </c>
      <c r="G35" s="224" t="s">
        <v>526</v>
      </c>
      <c r="H35" s="224" t="s">
        <v>539</v>
      </c>
      <c r="I35" s="227">
        <v>44847.786111111112</v>
      </c>
      <c r="J35" s="224" t="s">
        <v>549</v>
      </c>
      <c r="K35" s="152" t="s">
        <v>39</v>
      </c>
      <c r="L35" s="2">
        <v>44847</v>
      </c>
      <c r="M35" s="3">
        <v>0.78611111111111109</v>
      </c>
      <c r="N35" s="11" t="s">
        <v>567</v>
      </c>
      <c r="O35" s="2">
        <v>44847</v>
      </c>
      <c r="P35" s="3">
        <v>44847</v>
      </c>
      <c r="Q35" s="2"/>
      <c r="R35" s="3"/>
      <c r="S35" s="11"/>
      <c r="T35" s="219">
        <v>44847</v>
      </c>
      <c r="U35" s="215">
        <v>0.78611111111111109</v>
      </c>
      <c r="V35" s="11" t="s">
        <v>549</v>
      </c>
      <c r="W35" s="300">
        <f t="shared" si="0"/>
        <v>-44846.213888888888</v>
      </c>
      <c r="X35" s="13"/>
      <c r="Y35" s="3"/>
      <c r="Z35" s="11"/>
      <c r="AA35" s="15">
        <f t="shared" si="1"/>
        <v>-44847.786111111112</v>
      </c>
      <c r="AB35" s="13"/>
      <c r="AC35" s="3"/>
      <c r="AD35" s="11"/>
      <c r="AE35" s="15">
        <f t="shared" si="2"/>
        <v>0</v>
      </c>
      <c r="AF35" s="219"/>
      <c r="AG35" s="215"/>
      <c r="AH35" s="218"/>
      <c r="AI35" s="11"/>
      <c r="AJ35" s="15">
        <f t="shared" si="3"/>
        <v>-44847.786111111112</v>
      </c>
      <c r="AK35" s="219"/>
      <c r="AL35" s="215"/>
      <c r="AM35" s="218"/>
      <c r="AN35" s="15">
        <f t="shared" si="4"/>
        <v>-44847.786111111112</v>
      </c>
      <c r="AO35" s="219">
        <v>44847</v>
      </c>
      <c r="AP35" s="215">
        <v>0.81111111111111101</v>
      </c>
      <c r="AQ35" s="18">
        <f t="shared" si="5"/>
        <v>2.5000000001455192E-2</v>
      </c>
      <c r="AR35" s="219">
        <v>44847</v>
      </c>
      <c r="AS35" s="215">
        <v>0.81111111111111101</v>
      </c>
      <c r="AT35" s="218" t="s">
        <v>549</v>
      </c>
      <c r="AU35" s="19">
        <f t="shared" si="6"/>
        <v>2.5000000001455192E-2</v>
      </c>
      <c r="AV35" s="20"/>
      <c r="AW35" s="20"/>
      <c r="AX35" s="20" t="s">
        <v>148</v>
      </c>
      <c r="AY35" s="20" t="s">
        <v>150</v>
      </c>
      <c r="AZ35" s="20" t="s">
        <v>206</v>
      </c>
      <c r="BA35" s="369" t="s">
        <v>428</v>
      </c>
      <c r="BB35" s="269" t="s">
        <v>571</v>
      </c>
      <c r="BC35" s="263" t="s">
        <v>572</v>
      </c>
      <c r="BD35" s="24"/>
      <c r="BE35" s="23" t="s">
        <v>74</v>
      </c>
      <c r="BF35" s="23"/>
      <c r="BJ35" s="25"/>
      <c r="BK35" s="25"/>
      <c r="BL35" s="25"/>
      <c r="BM35" s="25"/>
      <c r="BN35" s="25"/>
      <c r="BO35" s="25"/>
      <c r="BP35" s="25"/>
      <c r="BQ35" s="25"/>
      <c r="BR35" s="25"/>
      <c r="BS35" s="25"/>
      <c r="BT35" s="25"/>
      <c r="CC35" s="25"/>
      <c r="CD35" s="25"/>
      <c r="CE35" s="25"/>
      <c r="CN35"/>
      <c r="CO35" s="25"/>
      <c r="CP35" s="25"/>
      <c r="CQ35" s="9">
        <v>482</v>
      </c>
      <c r="CR35" s="6">
        <v>30230747</v>
      </c>
      <c r="CS35" s="224" t="s">
        <v>518</v>
      </c>
      <c r="CT35" s="224" t="s">
        <v>522</v>
      </c>
      <c r="CU35" s="224" t="s">
        <v>524</v>
      </c>
      <c r="CV35" s="224" t="s">
        <v>565</v>
      </c>
      <c r="CW35" s="227">
        <v>44863.86041666667</v>
      </c>
      <c r="CX35" s="224" t="s">
        <v>549</v>
      </c>
      <c r="CY35" s="152" t="s">
        <v>126</v>
      </c>
    </row>
    <row r="36" spans="1:103" ht="15.75" customHeight="1" x14ac:dyDescent="0.25">
      <c r="A36" s="452">
        <v>3</v>
      </c>
      <c r="B36" s="10">
        <v>34</v>
      </c>
      <c r="C36" s="5">
        <v>385</v>
      </c>
      <c r="D36" s="6">
        <v>671821</v>
      </c>
      <c r="E36" s="224" t="s">
        <v>517</v>
      </c>
      <c r="F36" s="224" t="s">
        <v>521</v>
      </c>
      <c r="G36" s="224" t="s">
        <v>524</v>
      </c>
      <c r="H36" s="224" t="s">
        <v>531</v>
      </c>
      <c r="I36" s="227">
        <v>44849.731944444444</v>
      </c>
      <c r="J36" s="224" t="s">
        <v>549</v>
      </c>
      <c r="K36" s="152" t="s">
        <v>41</v>
      </c>
      <c r="L36" s="2">
        <v>44847</v>
      </c>
      <c r="M36" s="3">
        <v>0.76666666666666661</v>
      </c>
      <c r="N36" s="11" t="s">
        <v>567</v>
      </c>
      <c r="O36" s="2">
        <v>44849</v>
      </c>
      <c r="P36" s="3">
        <v>0.7319444444444444</v>
      </c>
      <c r="Q36" s="2">
        <v>44849</v>
      </c>
      <c r="R36" s="3">
        <v>0.72430555555555554</v>
      </c>
      <c r="S36" s="11" t="s">
        <v>567</v>
      </c>
      <c r="T36" s="219">
        <v>44849</v>
      </c>
      <c r="U36" s="215">
        <v>0.7319444444444444</v>
      </c>
      <c r="V36" s="11" t="s">
        <v>549</v>
      </c>
      <c r="W36" s="300">
        <f t="shared" si="0"/>
        <v>0</v>
      </c>
      <c r="X36" s="13">
        <v>44850</v>
      </c>
      <c r="Y36" s="3">
        <v>0.73402777777777783</v>
      </c>
      <c r="Z36" s="218" t="s">
        <v>549</v>
      </c>
      <c r="AA36" s="15">
        <f t="shared" si="1"/>
        <v>1.0020833333328483</v>
      </c>
      <c r="AB36" s="13"/>
      <c r="AC36" s="3"/>
      <c r="AD36" s="11"/>
      <c r="AE36" s="15">
        <f t="shared" si="2"/>
        <v>-44850.734027777777</v>
      </c>
      <c r="AF36" s="219"/>
      <c r="AG36" s="215"/>
      <c r="AH36" s="218"/>
      <c r="AI36" s="11"/>
      <c r="AJ36" s="15">
        <f t="shared" si="3"/>
        <v>-44849.731944444444</v>
      </c>
      <c r="AK36" s="219">
        <v>44851</v>
      </c>
      <c r="AL36" s="215">
        <v>0.47013888888888888</v>
      </c>
      <c r="AM36" s="218" t="s">
        <v>549</v>
      </c>
      <c r="AN36" s="15">
        <f t="shared" si="4"/>
        <v>1.7381944444423425</v>
      </c>
      <c r="AO36" s="219"/>
      <c r="AP36" s="215"/>
      <c r="AQ36" s="18">
        <f t="shared" si="5"/>
        <v>-44849.731944444444</v>
      </c>
      <c r="AR36" s="219"/>
      <c r="AS36" s="215"/>
      <c r="AT36" s="218"/>
      <c r="AU36" s="19">
        <f t="shared" si="6"/>
        <v>-44849.731944444444</v>
      </c>
      <c r="AV36" s="20"/>
      <c r="AW36" s="20" t="s">
        <v>1260</v>
      </c>
      <c r="AX36" s="20" t="s">
        <v>140</v>
      </c>
      <c r="AY36" s="20" t="s">
        <v>162</v>
      </c>
      <c r="AZ36" s="20" t="s">
        <v>1185</v>
      </c>
      <c r="BA36" s="369" t="s">
        <v>482</v>
      </c>
      <c r="BB36" s="269" t="s">
        <v>636</v>
      </c>
      <c r="BC36" s="263" t="s">
        <v>637</v>
      </c>
      <c r="BD36" s="24"/>
      <c r="BE36" s="23" t="s">
        <v>74</v>
      </c>
      <c r="BF36" s="23"/>
      <c r="BJ36" s="25"/>
      <c r="BK36" s="25"/>
      <c r="BL36" s="25"/>
      <c r="BM36" s="25"/>
      <c r="BN36" s="25"/>
      <c r="BO36" s="25"/>
      <c r="BP36" s="25"/>
      <c r="BQ36" s="25"/>
      <c r="BR36" s="25"/>
      <c r="BS36" s="25"/>
      <c r="BT36" s="25"/>
      <c r="BU36" s="45" t="s">
        <v>72</v>
      </c>
      <c r="BV36" s="35">
        <f>BV34</f>
        <v>24</v>
      </c>
      <c r="BW36" s="46">
        <f>BV36/92</f>
        <v>0.2608695652173913</v>
      </c>
      <c r="BX36" s="47"/>
      <c r="BY36" s="48"/>
      <c r="BZ36" s="48"/>
      <c r="CA36" s="48"/>
      <c r="CB36" s="48"/>
      <c r="CC36" s="25"/>
      <c r="CD36" s="25"/>
      <c r="CE36" s="25"/>
      <c r="CN36"/>
      <c r="CO36" s="25"/>
      <c r="CP36" s="25"/>
      <c r="CQ36" s="9">
        <v>443</v>
      </c>
      <c r="CR36" s="6">
        <v>1718885</v>
      </c>
      <c r="CS36" s="224" t="s">
        <v>518</v>
      </c>
      <c r="CT36" s="224" t="s">
        <v>523</v>
      </c>
      <c r="CU36" s="224" t="s">
        <v>525</v>
      </c>
      <c r="CV36" s="224" t="s">
        <v>49</v>
      </c>
      <c r="CW36" s="227">
        <v>44865.5</v>
      </c>
      <c r="CX36" s="224" t="s">
        <v>548</v>
      </c>
      <c r="CY36" s="152" t="s">
        <v>126</v>
      </c>
    </row>
    <row r="37" spans="1:103" ht="15" customHeight="1" x14ac:dyDescent="0.25">
      <c r="A37" s="452"/>
      <c r="B37" s="26">
        <v>35</v>
      </c>
      <c r="C37" s="9">
        <v>396</v>
      </c>
      <c r="D37" s="6">
        <v>30226880</v>
      </c>
      <c r="E37" s="224" t="s">
        <v>518</v>
      </c>
      <c r="F37" s="224" t="s">
        <v>521</v>
      </c>
      <c r="G37" s="224" t="s">
        <v>524</v>
      </c>
      <c r="H37" s="224" t="s">
        <v>59</v>
      </c>
      <c r="I37" s="227">
        <v>44849.854861111111</v>
      </c>
      <c r="J37" s="224" t="s">
        <v>549</v>
      </c>
      <c r="K37" s="152" t="s">
        <v>126</v>
      </c>
      <c r="L37" s="2">
        <v>44849</v>
      </c>
      <c r="M37" s="3">
        <v>0.84652777777777777</v>
      </c>
      <c r="N37" s="11" t="s">
        <v>567</v>
      </c>
      <c r="O37" s="2">
        <v>44849</v>
      </c>
      <c r="P37" s="3">
        <v>0.85486111111111107</v>
      </c>
      <c r="Q37" s="2">
        <v>44850</v>
      </c>
      <c r="R37" s="3">
        <v>0.72430555555555554</v>
      </c>
      <c r="S37" s="11" t="s">
        <v>567</v>
      </c>
      <c r="T37" s="219">
        <v>44850</v>
      </c>
      <c r="U37" s="215">
        <v>0.72569444444444453</v>
      </c>
      <c r="V37" s="11" t="s">
        <v>549</v>
      </c>
      <c r="W37" s="300">
        <f t="shared" si="0"/>
        <v>0.87083333333430346</v>
      </c>
      <c r="X37" s="13"/>
      <c r="Y37" s="3"/>
      <c r="Z37" s="218"/>
      <c r="AA37" s="15">
        <f t="shared" si="1"/>
        <v>-44850.725694444445</v>
      </c>
      <c r="AB37" s="13"/>
      <c r="AC37" s="3"/>
      <c r="AD37" s="11"/>
      <c r="AE37" s="15">
        <f t="shared" si="2"/>
        <v>0</v>
      </c>
      <c r="AF37" s="219"/>
      <c r="AG37" s="215"/>
      <c r="AH37" s="218"/>
      <c r="AI37" s="11"/>
      <c r="AJ37" s="15">
        <f t="shared" si="3"/>
        <v>-44850.725694444445</v>
      </c>
      <c r="AK37" s="219"/>
      <c r="AL37" s="215"/>
      <c r="AM37" s="218"/>
      <c r="AN37" s="15">
        <f t="shared" si="4"/>
        <v>-44850.725694444445</v>
      </c>
      <c r="AO37" s="219">
        <v>44861</v>
      </c>
      <c r="AP37" s="215">
        <v>0.72569444444444453</v>
      </c>
      <c r="AQ37" s="18">
        <f t="shared" si="5"/>
        <v>11</v>
      </c>
      <c r="AR37" s="219">
        <v>44861</v>
      </c>
      <c r="AS37" s="215">
        <v>0.72569444444444453</v>
      </c>
      <c r="AT37" s="218" t="s">
        <v>549</v>
      </c>
      <c r="AU37" s="19">
        <f t="shared" si="6"/>
        <v>11</v>
      </c>
      <c r="AV37" s="20">
        <v>11087</v>
      </c>
      <c r="AW37" s="20" t="s">
        <v>1238</v>
      </c>
      <c r="AX37" s="20" t="s">
        <v>140</v>
      </c>
      <c r="AY37" s="20" t="s">
        <v>162</v>
      </c>
      <c r="AZ37" s="20" t="s">
        <v>1185</v>
      </c>
      <c r="BA37" s="369" t="s">
        <v>484</v>
      </c>
      <c r="BB37" s="269" t="s">
        <v>640</v>
      </c>
      <c r="BC37" s="263" t="s">
        <v>639</v>
      </c>
      <c r="BD37" s="24"/>
      <c r="BE37" s="23" t="s">
        <v>74</v>
      </c>
      <c r="BF37" s="23"/>
      <c r="BJ37" s="25"/>
      <c r="BK37" s="25"/>
      <c r="BL37" s="25"/>
      <c r="BM37" s="25"/>
      <c r="BN37" s="25"/>
      <c r="BO37" s="25"/>
      <c r="BP37" s="25"/>
      <c r="BQ37" s="25"/>
      <c r="BR37" s="25"/>
      <c r="BS37" s="25"/>
      <c r="BT37" s="25"/>
      <c r="BU37" s="49"/>
      <c r="BV37" s="49"/>
      <c r="BW37" s="49"/>
      <c r="BX37" s="49"/>
      <c r="BY37" s="48"/>
      <c r="BZ37" s="48"/>
      <c r="CA37" s="48"/>
      <c r="CB37" s="48"/>
      <c r="CC37" s="25"/>
      <c r="CD37" s="25"/>
      <c r="CE37" s="25"/>
      <c r="CN37"/>
      <c r="CO37" s="25"/>
      <c r="CP37" s="25"/>
      <c r="CQ37" s="9">
        <v>475</v>
      </c>
      <c r="CR37" s="6">
        <v>30029973</v>
      </c>
      <c r="CS37" s="224" t="s">
        <v>518</v>
      </c>
      <c r="CT37" s="224" t="s">
        <v>521</v>
      </c>
      <c r="CU37" s="224" t="s">
        <v>524</v>
      </c>
      <c r="CV37" s="224" t="s">
        <v>53</v>
      </c>
      <c r="CW37" s="227">
        <v>44865.507638888892</v>
      </c>
      <c r="CX37" s="224" t="s">
        <v>548</v>
      </c>
      <c r="CY37" s="152" t="s">
        <v>126</v>
      </c>
    </row>
    <row r="38" spans="1:103" ht="15" customHeight="1" x14ac:dyDescent="0.25">
      <c r="A38" s="452"/>
      <c r="B38" s="10">
        <v>36</v>
      </c>
      <c r="C38" s="9">
        <v>396</v>
      </c>
      <c r="D38" s="6">
        <v>30226880</v>
      </c>
      <c r="E38" s="224" t="s">
        <v>518</v>
      </c>
      <c r="F38" s="224" t="s">
        <v>521</v>
      </c>
      <c r="G38" s="224" t="s">
        <v>524</v>
      </c>
      <c r="H38" s="224" t="s">
        <v>530</v>
      </c>
      <c r="I38" s="227">
        <v>44849.854861111111</v>
      </c>
      <c r="J38" s="224" t="s">
        <v>549</v>
      </c>
      <c r="K38" s="152" t="s">
        <v>126</v>
      </c>
      <c r="L38" s="2">
        <v>44849</v>
      </c>
      <c r="M38" s="3">
        <v>0.84652777777777777</v>
      </c>
      <c r="N38" s="11" t="s">
        <v>567</v>
      </c>
      <c r="O38" s="2">
        <v>44849</v>
      </c>
      <c r="P38" s="3">
        <v>0.85486111111111107</v>
      </c>
      <c r="Q38" s="2">
        <v>44850</v>
      </c>
      <c r="R38" s="3">
        <v>0.72430555555555554</v>
      </c>
      <c r="S38" s="11" t="s">
        <v>567</v>
      </c>
      <c r="T38" s="219">
        <v>44850</v>
      </c>
      <c r="U38" s="215">
        <v>0.72638888888888886</v>
      </c>
      <c r="V38" s="11" t="s">
        <v>549</v>
      </c>
      <c r="W38" s="300">
        <f t="shared" si="0"/>
        <v>0.87152777778101154</v>
      </c>
      <c r="X38" s="13">
        <v>44857</v>
      </c>
      <c r="Y38" s="3">
        <v>0.72083333333333333</v>
      </c>
      <c r="Z38" s="218" t="s">
        <v>549</v>
      </c>
      <c r="AA38" s="15">
        <f t="shared" si="1"/>
        <v>6.9944444444408873</v>
      </c>
      <c r="AB38" s="13"/>
      <c r="AC38" s="3"/>
      <c r="AD38" s="11"/>
      <c r="AE38" s="15">
        <f t="shared" si="2"/>
        <v>-44857.720833333333</v>
      </c>
      <c r="AF38" s="219"/>
      <c r="AG38" s="215"/>
      <c r="AH38" s="218"/>
      <c r="AI38" s="11"/>
      <c r="AJ38" s="15">
        <f t="shared" si="3"/>
        <v>-44850.726388888892</v>
      </c>
      <c r="AK38" s="219"/>
      <c r="AL38" s="215"/>
      <c r="AM38" s="218"/>
      <c r="AN38" s="15">
        <f t="shared" si="4"/>
        <v>-44850.726388888892</v>
      </c>
      <c r="AO38" s="219">
        <v>44858</v>
      </c>
      <c r="AP38" s="215">
        <v>0.4916666666666667</v>
      </c>
      <c r="AQ38" s="18">
        <f t="shared" si="5"/>
        <v>7.765277777776646</v>
      </c>
      <c r="AR38" s="219">
        <v>44861</v>
      </c>
      <c r="AS38" s="215">
        <v>0.71944444444444444</v>
      </c>
      <c r="AT38" s="218" t="s">
        <v>549</v>
      </c>
      <c r="AU38" s="19">
        <f t="shared" si="6"/>
        <v>10.993055555554747</v>
      </c>
      <c r="AV38" s="20">
        <v>4843</v>
      </c>
      <c r="AW38" s="20" t="s">
        <v>1261</v>
      </c>
      <c r="AX38" s="20" t="s">
        <v>140</v>
      </c>
      <c r="AY38" s="20" t="s">
        <v>162</v>
      </c>
      <c r="AZ38" s="20" t="s">
        <v>1185</v>
      </c>
      <c r="BA38" s="369" t="s">
        <v>484</v>
      </c>
      <c r="BB38" s="269" t="s">
        <v>638</v>
      </c>
      <c r="BC38" s="263" t="s">
        <v>639</v>
      </c>
      <c r="BD38" s="24"/>
      <c r="BE38" s="23" t="s">
        <v>74</v>
      </c>
      <c r="BF38" s="23"/>
      <c r="BJ38" s="25"/>
      <c r="BK38" s="25"/>
      <c r="BL38" s="25"/>
      <c r="BM38" s="25"/>
      <c r="BN38" s="25"/>
      <c r="BO38" s="25"/>
      <c r="BP38" s="25"/>
      <c r="BQ38" s="25"/>
      <c r="BR38" s="25"/>
      <c r="BS38" s="25"/>
      <c r="BT38" s="25"/>
      <c r="BU38" s="50" t="s">
        <v>39</v>
      </c>
      <c r="BV38" s="32" t="s">
        <v>41</v>
      </c>
      <c r="BW38" s="33" t="s">
        <v>63</v>
      </c>
      <c r="BX38" s="34" t="s">
        <v>52</v>
      </c>
      <c r="BY38" s="48"/>
      <c r="BZ38" s="48"/>
      <c r="CA38" s="48"/>
      <c r="CB38" s="48"/>
      <c r="CC38" s="25"/>
      <c r="CD38" s="25"/>
      <c r="CE38" s="25"/>
      <c r="CN38"/>
      <c r="CO38" s="25"/>
      <c r="CP38" s="25"/>
      <c r="CQ38" s="9">
        <v>486</v>
      </c>
      <c r="CR38" s="6">
        <v>1553861</v>
      </c>
      <c r="CS38" s="224" t="s">
        <v>518</v>
      </c>
      <c r="CT38" s="224" t="s">
        <v>522</v>
      </c>
      <c r="CU38" s="224" t="s">
        <v>524</v>
      </c>
      <c r="CV38" s="224" t="s">
        <v>566</v>
      </c>
      <c r="CW38" s="227">
        <v>44865.592361111114</v>
      </c>
      <c r="CX38" s="224" t="s">
        <v>548</v>
      </c>
      <c r="CY38" s="152" t="s">
        <v>126</v>
      </c>
    </row>
    <row r="39" spans="1:103" ht="15" customHeight="1" x14ac:dyDescent="0.25">
      <c r="A39" s="452"/>
      <c r="B39" s="10">
        <v>37</v>
      </c>
      <c r="C39" s="5">
        <v>388</v>
      </c>
      <c r="D39" s="6">
        <v>30121269</v>
      </c>
      <c r="E39" s="224" t="s">
        <v>518</v>
      </c>
      <c r="F39" s="224" t="s">
        <v>521</v>
      </c>
      <c r="G39" s="224" t="s">
        <v>525</v>
      </c>
      <c r="H39" s="224" t="s">
        <v>70</v>
      </c>
      <c r="I39" s="227">
        <v>44850.424305555556</v>
      </c>
      <c r="J39" s="224" t="s">
        <v>549</v>
      </c>
      <c r="K39" s="152" t="s">
        <v>39</v>
      </c>
      <c r="L39" s="2">
        <v>44847</v>
      </c>
      <c r="M39" s="3">
        <v>0.7944444444444444</v>
      </c>
      <c r="N39" s="11" t="s">
        <v>567</v>
      </c>
      <c r="O39" s="2">
        <v>44850</v>
      </c>
      <c r="P39" s="3">
        <v>0.42430555555555555</v>
      </c>
      <c r="Q39" s="2">
        <v>44850</v>
      </c>
      <c r="R39" s="3">
        <v>0.42430555555555555</v>
      </c>
      <c r="S39" s="11" t="s">
        <v>567</v>
      </c>
      <c r="T39" s="219">
        <v>44850</v>
      </c>
      <c r="U39" s="215">
        <v>0.42569444444444443</v>
      </c>
      <c r="V39" s="11" t="s">
        <v>549</v>
      </c>
      <c r="W39" s="300">
        <f t="shared" si="0"/>
        <v>1.3888888861401938E-3</v>
      </c>
      <c r="X39" s="13"/>
      <c r="Y39" s="3"/>
      <c r="Z39" s="11"/>
      <c r="AA39" s="15">
        <f t="shared" si="1"/>
        <v>-44850.425694444442</v>
      </c>
      <c r="AB39" s="13"/>
      <c r="AC39" s="3"/>
      <c r="AD39" s="11"/>
      <c r="AE39" s="15">
        <f t="shared" si="2"/>
        <v>0</v>
      </c>
      <c r="AF39" s="219"/>
      <c r="AG39" s="215"/>
      <c r="AH39" s="218"/>
      <c r="AI39" s="11"/>
      <c r="AJ39" s="15">
        <f t="shared" si="3"/>
        <v>-44850.425694444442</v>
      </c>
      <c r="AK39" s="219">
        <v>44850</v>
      </c>
      <c r="AL39" s="215">
        <v>0.84722222222222221</v>
      </c>
      <c r="AM39" s="218" t="s">
        <v>549</v>
      </c>
      <c r="AN39" s="15">
        <f t="shared" si="4"/>
        <v>0.42152777777664596</v>
      </c>
      <c r="AO39" s="219"/>
      <c r="AP39" s="215"/>
      <c r="AQ39" s="18">
        <f t="shared" si="5"/>
        <v>-44850.425694444442</v>
      </c>
      <c r="AR39" s="219"/>
      <c r="AS39" s="215"/>
      <c r="AT39" s="218"/>
      <c r="AU39" s="19">
        <f t="shared" si="6"/>
        <v>-44850.425694444442</v>
      </c>
      <c r="AV39" s="20"/>
      <c r="AW39" s="20"/>
      <c r="AX39" s="20" t="s">
        <v>132</v>
      </c>
      <c r="AY39" s="20" t="s">
        <v>134</v>
      </c>
      <c r="AZ39" s="20" t="s">
        <v>152</v>
      </c>
      <c r="BA39" s="369" t="s">
        <v>188</v>
      </c>
      <c r="BB39" s="269" t="s">
        <v>642</v>
      </c>
      <c r="BC39" s="263" t="s">
        <v>641</v>
      </c>
      <c r="BD39" s="24"/>
      <c r="BE39" s="23" t="s">
        <v>74</v>
      </c>
      <c r="BF39" s="23"/>
      <c r="BJ39" s="25"/>
      <c r="BK39" s="25"/>
      <c r="BL39" s="25"/>
      <c r="BM39" s="25"/>
      <c r="BN39" s="25"/>
      <c r="BO39" s="25"/>
      <c r="BP39" s="25"/>
      <c r="BQ39" s="25"/>
      <c r="BR39" s="25"/>
      <c r="BS39" s="25"/>
      <c r="BT39" s="25"/>
      <c r="BU39" s="51">
        <f>BX34</f>
        <v>13</v>
      </c>
      <c r="BV39" s="44">
        <f>BY34</f>
        <v>3</v>
      </c>
      <c r="BW39" s="44">
        <f>BZ34</f>
        <v>0</v>
      </c>
      <c r="BX39" s="44">
        <f>CA34</f>
        <v>8</v>
      </c>
      <c r="BY39" s="48"/>
      <c r="BZ39" s="48"/>
      <c r="CA39" s="48"/>
      <c r="CB39" s="48"/>
      <c r="CC39" s="25"/>
      <c r="CD39" s="25"/>
      <c r="CE39" s="25"/>
      <c r="CN39"/>
      <c r="CO39" s="25"/>
      <c r="CP39" s="25"/>
      <c r="CQ39" s="8">
        <v>483</v>
      </c>
      <c r="CR39" s="6">
        <v>30231147</v>
      </c>
      <c r="CS39" s="224" t="s">
        <v>518</v>
      </c>
      <c r="CT39" s="224" t="s">
        <v>522</v>
      </c>
      <c r="CU39" s="224" t="s">
        <v>525</v>
      </c>
      <c r="CV39" s="224" t="s">
        <v>528</v>
      </c>
      <c r="CW39" s="227">
        <v>44865.593055555553</v>
      </c>
      <c r="CX39" s="224" t="s">
        <v>548</v>
      </c>
      <c r="CY39" s="152" t="s">
        <v>63</v>
      </c>
    </row>
    <row r="40" spans="1:103" ht="15" customHeight="1" x14ac:dyDescent="0.25">
      <c r="A40" s="452"/>
      <c r="B40" s="10">
        <v>38</v>
      </c>
      <c r="C40" s="8">
        <v>391</v>
      </c>
      <c r="D40" s="6">
        <v>30091692</v>
      </c>
      <c r="E40" s="224" t="s">
        <v>518</v>
      </c>
      <c r="F40" s="224" t="s">
        <v>521</v>
      </c>
      <c r="G40" s="224" t="s">
        <v>524</v>
      </c>
      <c r="H40" s="224" t="s">
        <v>537</v>
      </c>
      <c r="I40" s="227">
        <v>44850.470138888886</v>
      </c>
      <c r="J40" s="224" t="s">
        <v>549</v>
      </c>
      <c r="K40" s="152" t="s">
        <v>63</v>
      </c>
      <c r="L40" s="2">
        <v>44849</v>
      </c>
      <c r="M40" s="3">
        <v>0.82986111111111116</v>
      </c>
      <c r="N40" s="11" t="s">
        <v>567</v>
      </c>
      <c r="O40" s="2">
        <v>44120</v>
      </c>
      <c r="P40" s="3">
        <v>0.47013888888888888</v>
      </c>
      <c r="Q40" s="2">
        <v>44850</v>
      </c>
      <c r="R40" s="3">
        <v>0.4694444444444445</v>
      </c>
      <c r="S40" s="11" t="s">
        <v>567</v>
      </c>
      <c r="T40" s="219">
        <v>44850</v>
      </c>
      <c r="U40" s="215">
        <v>0.47013888888888888</v>
      </c>
      <c r="V40" s="11" t="s">
        <v>549</v>
      </c>
      <c r="W40" s="300">
        <f t="shared" si="0"/>
        <v>730</v>
      </c>
      <c r="X40" s="13">
        <v>44851</v>
      </c>
      <c r="Y40" s="3">
        <v>0.45416666666666666</v>
      </c>
      <c r="Z40" s="218" t="s">
        <v>549</v>
      </c>
      <c r="AA40" s="15">
        <f t="shared" si="1"/>
        <v>0.98402777778392192</v>
      </c>
      <c r="AB40" s="13"/>
      <c r="AC40" s="3"/>
      <c r="AD40" s="11"/>
      <c r="AE40" s="15">
        <f t="shared" si="2"/>
        <v>-44851.45416666667</v>
      </c>
      <c r="AF40" s="219"/>
      <c r="AG40" s="215"/>
      <c r="AH40" s="218"/>
      <c r="AI40" s="11"/>
      <c r="AJ40" s="15">
        <f t="shared" si="3"/>
        <v>-44850.470138888886</v>
      </c>
      <c r="AK40" s="219"/>
      <c r="AL40" s="215"/>
      <c r="AM40" s="218"/>
      <c r="AN40" s="15">
        <f t="shared" si="4"/>
        <v>-44850.470138888886</v>
      </c>
      <c r="AO40" s="219">
        <v>44852</v>
      </c>
      <c r="AP40" s="215">
        <v>0.38680555555555557</v>
      </c>
      <c r="AQ40" s="18">
        <f t="shared" si="5"/>
        <v>1.9166666666715173</v>
      </c>
      <c r="AR40" s="219">
        <v>44852</v>
      </c>
      <c r="AS40" s="215">
        <v>0.7715277777777777</v>
      </c>
      <c r="AT40" s="218" t="s">
        <v>549</v>
      </c>
      <c r="AU40" s="19">
        <f t="shared" si="6"/>
        <v>2.3013888888890506</v>
      </c>
      <c r="AV40" s="20">
        <v>2892</v>
      </c>
      <c r="AW40" s="20" t="s">
        <v>1262</v>
      </c>
      <c r="AX40" s="20" t="s">
        <v>132</v>
      </c>
      <c r="AY40" s="20" t="s">
        <v>134</v>
      </c>
      <c r="AZ40" s="20" t="s">
        <v>144</v>
      </c>
      <c r="BA40" s="369" t="s">
        <v>180</v>
      </c>
      <c r="BB40" s="269" t="s">
        <v>643</v>
      </c>
      <c r="BC40" s="263" t="s">
        <v>644</v>
      </c>
      <c r="BD40" s="24"/>
      <c r="BE40" s="23" t="s">
        <v>74</v>
      </c>
      <c r="BF40" s="23"/>
      <c r="BJ40" s="25"/>
      <c r="BK40" s="25"/>
      <c r="BL40" s="25"/>
      <c r="BM40" s="25"/>
      <c r="BN40" s="25"/>
      <c r="BO40" s="25"/>
      <c r="BP40" s="25"/>
      <c r="BQ40" s="25"/>
      <c r="BR40" s="25"/>
      <c r="BS40" s="25"/>
      <c r="BT40" s="25"/>
      <c r="BU40" s="52">
        <f>BU39/BV36</f>
        <v>0.54166666666666663</v>
      </c>
      <c r="BV40" s="52">
        <f>BV39/BV36</f>
        <v>0.125</v>
      </c>
      <c r="BW40" s="52">
        <f>BW39/BV36</f>
        <v>0</v>
      </c>
      <c r="BX40" s="52">
        <f>BX39/BV36</f>
        <v>0.33333333333333331</v>
      </c>
      <c r="BY40" s="48"/>
      <c r="BZ40" s="48"/>
      <c r="CA40" s="48"/>
      <c r="CB40" s="48"/>
      <c r="CD40" s="25"/>
      <c r="CE40" s="25"/>
      <c r="CN40"/>
      <c r="CO40" s="25"/>
      <c r="CP40" s="25"/>
    </row>
    <row r="41" spans="1:103" ht="17.25" customHeight="1" x14ac:dyDescent="0.25">
      <c r="A41" s="452"/>
      <c r="B41" s="26">
        <v>39</v>
      </c>
      <c r="C41" s="9">
        <v>396</v>
      </c>
      <c r="D41" s="6">
        <v>30226880</v>
      </c>
      <c r="E41" s="224" t="s">
        <v>518</v>
      </c>
      <c r="F41" s="224" t="s">
        <v>522</v>
      </c>
      <c r="G41" s="224" t="s">
        <v>525</v>
      </c>
      <c r="H41" s="224" t="s">
        <v>551</v>
      </c>
      <c r="I41" s="227">
        <v>44850.724999999999</v>
      </c>
      <c r="J41" s="224" t="s">
        <v>549</v>
      </c>
      <c r="K41" s="152" t="s">
        <v>126</v>
      </c>
      <c r="L41" s="2">
        <v>44849</v>
      </c>
      <c r="M41" s="3">
        <v>0.84652777777777777</v>
      </c>
      <c r="N41" s="11" t="s">
        <v>567</v>
      </c>
      <c r="O41" s="2">
        <v>44849</v>
      </c>
      <c r="P41" s="3">
        <v>0.85486111111111107</v>
      </c>
      <c r="Q41" s="2">
        <v>44850</v>
      </c>
      <c r="R41" s="3">
        <v>0.72430555555555554</v>
      </c>
      <c r="S41" s="11" t="s">
        <v>567</v>
      </c>
      <c r="T41" s="219">
        <v>44850</v>
      </c>
      <c r="U41" s="215">
        <v>0.72569444444444453</v>
      </c>
      <c r="V41" s="11" t="s">
        <v>549</v>
      </c>
      <c r="W41" s="300">
        <f t="shared" si="0"/>
        <v>0.87083333333430346</v>
      </c>
      <c r="X41" s="13"/>
      <c r="Y41" s="3"/>
      <c r="Z41" s="11"/>
      <c r="AA41" s="15">
        <f t="shared" si="1"/>
        <v>-44850.725694444445</v>
      </c>
      <c r="AB41" s="13"/>
      <c r="AC41" s="3"/>
      <c r="AD41" s="11"/>
      <c r="AE41" s="15">
        <f t="shared" si="2"/>
        <v>0</v>
      </c>
      <c r="AF41" s="219"/>
      <c r="AG41" s="215"/>
      <c r="AH41" s="218"/>
      <c r="AI41" s="11"/>
      <c r="AJ41" s="15">
        <f t="shared" si="3"/>
        <v>-44850.725694444445</v>
      </c>
      <c r="AK41" s="219"/>
      <c r="AL41" s="215"/>
      <c r="AM41" s="218"/>
      <c r="AN41" s="15">
        <f t="shared" si="4"/>
        <v>-44850.725694444445</v>
      </c>
      <c r="AO41" s="219">
        <v>44861</v>
      </c>
      <c r="AP41" s="215">
        <v>0.72638888888888886</v>
      </c>
      <c r="AQ41" s="18">
        <f t="shared" si="5"/>
        <v>11.000694444446708</v>
      </c>
      <c r="AR41" s="219">
        <v>44861</v>
      </c>
      <c r="AS41" s="215">
        <v>0.72638888888888886</v>
      </c>
      <c r="AT41" s="218" t="s">
        <v>549</v>
      </c>
      <c r="AU41" s="19">
        <f t="shared" si="6"/>
        <v>11.000694444446708</v>
      </c>
      <c r="AV41" s="20"/>
      <c r="AW41" s="20"/>
      <c r="AX41" s="20" t="s">
        <v>132</v>
      </c>
      <c r="AY41" s="20" t="s">
        <v>134</v>
      </c>
      <c r="AZ41" s="20" t="s">
        <v>152</v>
      </c>
      <c r="BA41" s="369" t="s">
        <v>188</v>
      </c>
      <c r="BB41" s="269" t="s">
        <v>638</v>
      </c>
      <c r="BC41" s="263" t="s">
        <v>639</v>
      </c>
      <c r="BD41" s="24"/>
      <c r="BE41" s="23" t="s">
        <v>74</v>
      </c>
      <c r="BF41" s="23"/>
      <c r="BJ41" s="25"/>
      <c r="BK41" s="25"/>
      <c r="BL41" s="25"/>
      <c r="BM41" s="25"/>
      <c r="BN41" s="25"/>
      <c r="BO41" s="25"/>
      <c r="BP41" s="25"/>
      <c r="BQ41" s="25"/>
      <c r="BR41" s="25"/>
      <c r="BS41" s="25"/>
      <c r="BT41" s="25"/>
      <c r="BU41" s="47"/>
      <c r="BV41" s="47"/>
      <c r="BW41" s="47"/>
      <c r="BX41" s="47"/>
      <c r="BY41" s="53"/>
      <c r="BZ41" s="48"/>
      <c r="CA41" s="48"/>
      <c r="CB41" s="48"/>
      <c r="CC41" s="25"/>
      <c r="CD41" s="25"/>
      <c r="CE41" s="25"/>
      <c r="CF41" s="28" t="s">
        <v>64</v>
      </c>
      <c r="CG41" s="29" t="s">
        <v>65</v>
      </c>
      <c r="CH41" s="30" t="s">
        <v>66</v>
      </c>
      <c r="CI41" s="31" t="s">
        <v>39</v>
      </c>
      <c r="CJ41" s="32" t="s">
        <v>41</v>
      </c>
      <c r="CK41" s="33" t="s">
        <v>63</v>
      </c>
      <c r="CL41" s="34" t="s">
        <v>52</v>
      </c>
      <c r="CM41" s="35" t="s">
        <v>67</v>
      </c>
      <c r="CN41"/>
      <c r="CO41" s="25"/>
      <c r="CP41" s="25"/>
    </row>
    <row r="42" spans="1:103" ht="15" customHeight="1" x14ac:dyDescent="0.25">
      <c r="A42" s="452"/>
      <c r="B42" s="10">
        <v>40</v>
      </c>
      <c r="C42" s="9">
        <v>381</v>
      </c>
      <c r="D42" s="6">
        <v>2526007451</v>
      </c>
      <c r="E42" s="224" t="s">
        <v>520</v>
      </c>
      <c r="F42" s="224" t="s">
        <v>523</v>
      </c>
      <c r="G42" s="224" t="s">
        <v>526</v>
      </c>
      <c r="H42" s="224" t="s">
        <v>559</v>
      </c>
      <c r="I42" s="227">
        <v>44850.745138888888</v>
      </c>
      <c r="J42" s="224" t="s">
        <v>549</v>
      </c>
      <c r="K42" s="152" t="s">
        <v>126</v>
      </c>
      <c r="L42" s="2">
        <v>44847</v>
      </c>
      <c r="M42" s="3">
        <v>0.68958333333333333</v>
      </c>
      <c r="N42" s="11" t="s">
        <v>567</v>
      </c>
      <c r="O42" s="2">
        <v>44850</v>
      </c>
      <c r="P42" s="3">
        <v>0.74513888888888891</v>
      </c>
      <c r="Q42" s="2"/>
      <c r="R42" s="3"/>
      <c r="S42" s="11"/>
      <c r="T42" s="219">
        <v>44847</v>
      </c>
      <c r="U42" s="215">
        <v>0.71458333333333324</v>
      </c>
      <c r="V42" s="11" t="s">
        <v>549</v>
      </c>
      <c r="W42" s="300">
        <f t="shared" si="0"/>
        <v>-3.0305555555532919</v>
      </c>
      <c r="X42" s="13">
        <v>44849</v>
      </c>
      <c r="Y42" s="3">
        <v>0.72013888888888899</v>
      </c>
      <c r="Z42" s="218" t="s">
        <v>549</v>
      </c>
      <c r="AA42" s="15">
        <f t="shared" si="1"/>
        <v>2.0055555555518367</v>
      </c>
      <c r="AB42" s="13"/>
      <c r="AC42" s="3"/>
      <c r="AD42" s="11"/>
      <c r="AE42" s="15">
        <f t="shared" si="2"/>
        <v>-44849.720138888886</v>
      </c>
      <c r="AF42" s="219"/>
      <c r="AG42" s="215"/>
      <c r="AH42" s="218"/>
      <c r="AI42" s="11"/>
      <c r="AJ42" s="15">
        <f t="shared" si="3"/>
        <v>-44847.714583333334</v>
      </c>
      <c r="AK42" s="219"/>
      <c r="AL42" s="215"/>
      <c r="AM42" s="218"/>
      <c r="AN42" s="15">
        <f t="shared" si="4"/>
        <v>-44847.714583333334</v>
      </c>
      <c r="AO42" s="219">
        <v>44850</v>
      </c>
      <c r="AP42" s="215">
        <v>0.41944444444444445</v>
      </c>
      <c r="AQ42" s="18">
        <f t="shared" si="5"/>
        <v>2.7048611111094942</v>
      </c>
      <c r="AR42" s="219">
        <v>44850</v>
      </c>
      <c r="AS42" s="215">
        <v>0.74305555555555547</v>
      </c>
      <c r="AT42" s="218" t="s">
        <v>549</v>
      </c>
      <c r="AU42" s="19">
        <f t="shared" si="6"/>
        <v>3.0284722222204437</v>
      </c>
      <c r="AV42" s="20"/>
      <c r="AW42" s="20"/>
      <c r="AX42" s="20" t="s">
        <v>132</v>
      </c>
      <c r="AY42" s="20" t="s">
        <v>134</v>
      </c>
      <c r="AZ42" s="20" t="s">
        <v>144</v>
      </c>
      <c r="BA42" s="369" t="s">
        <v>180</v>
      </c>
      <c r="BB42" s="270" t="s">
        <v>645</v>
      </c>
      <c r="BC42" s="264" t="s">
        <v>646</v>
      </c>
      <c r="BD42" s="24"/>
      <c r="BE42" s="23" t="s">
        <v>74</v>
      </c>
      <c r="BF42" s="23"/>
      <c r="BJ42" s="25"/>
      <c r="BK42" s="25"/>
      <c r="BL42" s="25"/>
      <c r="BM42" s="25"/>
      <c r="BN42" s="25"/>
      <c r="BO42" s="25"/>
      <c r="BP42" s="25"/>
      <c r="BQ42" s="25"/>
      <c r="BR42" s="25"/>
      <c r="BS42" s="25"/>
      <c r="BT42" s="25"/>
      <c r="BU42" s="54" t="s">
        <v>73</v>
      </c>
      <c r="BV42" s="35">
        <v>5</v>
      </c>
      <c r="BW42" s="46">
        <f>BV42/BV45</f>
        <v>0.20833333333333334</v>
      </c>
      <c r="BX42" s="47"/>
      <c r="BY42" s="48"/>
      <c r="BZ42" s="48"/>
      <c r="CA42" s="48"/>
      <c r="CB42" s="48"/>
      <c r="CC42" s="25"/>
      <c r="CD42" s="25"/>
      <c r="CE42" s="25"/>
      <c r="CF42" s="36" t="s">
        <v>567</v>
      </c>
      <c r="CG42" s="37">
        <v>15</v>
      </c>
      <c r="CH42" s="38">
        <f>CG42/CG44</f>
        <v>0.4838709677419355</v>
      </c>
      <c r="CI42" s="39">
        <v>1</v>
      </c>
      <c r="CJ42" s="39">
        <v>2</v>
      </c>
      <c r="CK42" s="39">
        <v>2</v>
      </c>
      <c r="CL42" s="39">
        <v>10</v>
      </c>
      <c r="CM42" s="40">
        <f>CG42</f>
        <v>15</v>
      </c>
      <c r="CN42"/>
      <c r="CO42" s="25"/>
      <c r="CP42" s="25"/>
    </row>
    <row r="43" spans="1:103" ht="15" customHeight="1" x14ac:dyDescent="0.25">
      <c r="A43" s="452"/>
      <c r="B43" s="26">
        <v>41</v>
      </c>
      <c r="C43" s="9">
        <v>397</v>
      </c>
      <c r="D43" s="6">
        <v>30121269</v>
      </c>
      <c r="E43" s="224" t="s">
        <v>517</v>
      </c>
      <c r="F43" s="224" t="s">
        <v>521</v>
      </c>
      <c r="G43" s="224" t="s">
        <v>524</v>
      </c>
      <c r="H43" s="224" t="s">
        <v>560</v>
      </c>
      <c r="I43" s="227">
        <v>44850.824305555558</v>
      </c>
      <c r="J43" s="224" t="s">
        <v>549</v>
      </c>
      <c r="K43" s="152" t="s">
        <v>126</v>
      </c>
      <c r="L43" s="2">
        <v>44850</v>
      </c>
      <c r="M43" s="3">
        <v>0.81458333333333333</v>
      </c>
      <c r="N43" s="11" t="s">
        <v>567</v>
      </c>
      <c r="O43" s="2">
        <v>44850</v>
      </c>
      <c r="P43" s="3">
        <v>0.82430555555555562</v>
      </c>
      <c r="Q43" s="2"/>
      <c r="R43" s="3"/>
      <c r="S43" s="11"/>
      <c r="T43" s="219">
        <v>44850</v>
      </c>
      <c r="U43" s="215">
        <v>0.82500000000000007</v>
      </c>
      <c r="V43" s="11" t="s">
        <v>549</v>
      </c>
      <c r="W43" s="300">
        <f t="shared" si="0"/>
        <v>6.9444443943211809E-4</v>
      </c>
      <c r="X43" s="13">
        <v>44851</v>
      </c>
      <c r="Y43" s="3">
        <v>0.42152777777777778</v>
      </c>
      <c r="Z43" s="218" t="s">
        <v>549</v>
      </c>
      <c r="AA43" s="15">
        <f t="shared" si="1"/>
        <v>0.59652777777955635</v>
      </c>
      <c r="AB43" s="13">
        <v>44852</v>
      </c>
      <c r="AC43" s="3">
        <v>0.77083333333333337</v>
      </c>
      <c r="AD43" s="218" t="s">
        <v>549</v>
      </c>
      <c r="AE43" s="15">
        <f t="shared" si="2"/>
        <v>1.3493055555591127</v>
      </c>
      <c r="AF43" s="219">
        <v>44857</v>
      </c>
      <c r="AG43" s="215">
        <v>0.69374999999999998</v>
      </c>
      <c r="AH43" s="218" t="s">
        <v>549</v>
      </c>
      <c r="AI43" s="11" t="s">
        <v>570</v>
      </c>
      <c r="AJ43" s="15">
        <f t="shared" si="3"/>
        <v>6.8687500000014552</v>
      </c>
      <c r="AK43" s="219"/>
      <c r="AL43" s="215"/>
      <c r="AM43" s="218"/>
      <c r="AN43" s="15">
        <f t="shared" si="4"/>
        <v>-44850.824999999997</v>
      </c>
      <c r="AO43" s="219"/>
      <c r="AP43" s="215"/>
      <c r="AQ43" s="18">
        <f t="shared" si="5"/>
        <v>-44850.824999999997</v>
      </c>
      <c r="AR43" s="219"/>
      <c r="AS43" s="215"/>
      <c r="AT43" s="218"/>
      <c r="AU43" s="19">
        <f t="shared" si="6"/>
        <v>-44850.824999999997</v>
      </c>
      <c r="AV43" s="20"/>
      <c r="AW43" s="20"/>
      <c r="AX43" s="20" t="s">
        <v>140</v>
      </c>
      <c r="AY43" s="20" t="s">
        <v>162</v>
      </c>
      <c r="AZ43" s="20" t="s">
        <v>1185</v>
      </c>
      <c r="BA43" s="369" t="s">
        <v>482</v>
      </c>
      <c r="BB43" s="270" t="s">
        <v>647</v>
      </c>
      <c r="BC43" s="264" t="s">
        <v>648</v>
      </c>
      <c r="BD43" s="24"/>
      <c r="BE43" s="23" t="s">
        <v>74</v>
      </c>
      <c r="BF43" s="23"/>
      <c r="BJ43" s="25"/>
      <c r="BK43" s="25"/>
      <c r="BL43" s="25"/>
      <c r="BM43" s="25"/>
      <c r="BN43" s="25"/>
      <c r="BO43" s="25"/>
      <c r="BP43" s="25"/>
      <c r="BQ43" s="25"/>
      <c r="BR43" s="25"/>
      <c r="BS43" s="25"/>
      <c r="BT43" s="25"/>
      <c r="BU43" s="51" t="s">
        <v>75</v>
      </c>
      <c r="BV43" s="44">
        <v>15</v>
      </c>
      <c r="BW43" s="46">
        <f>BV43/BV45</f>
        <v>0.625</v>
      </c>
      <c r="BX43" s="55"/>
      <c r="BY43" s="48"/>
      <c r="BZ43" s="48"/>
      <c r="CA43" s="48"/>
      <c r="CB43" s="48"/>
      <c r="CC43" s="25"/>
      <c r="CD43" s="25"/>
      <c r="CE43" s="25"/>
      <c r="CF43" s="36" t="s">
        <v>548</v>
      </c>
      <c r="CG43" s="37">
        <v>16</v>
      </c>
      <c r="CH43" s="38">
        <f>CG43/CG44</f>
        <v>0.5161290322580645</v>
      </c>
      <c r="CI43" s="39">
        <v>3</v>
      </c>
      <c r="CJ43" s="39"/>
      <c r="CK43" s="39">
        <v>4</v>
      </c>
      <c r="CL43" s="39">
        <v>9</v>
      </c>
      <c r="CM43" s="40">
        <f>CG43</f>
        <v>16</v>
      </c>
      <c r="CN43"/>
      <c r="CO43" s="25"/>
      <c r="CP43" s="25"/>
    </row>
    <row r="44" spans="1:103" ht="15" customHeight="1" x14ac:dyDescent="0.25">
      <c r="A44" s="452"/>
      <c r="B44" s="10">
        <v>42</v>
      </c>
      <c r="C44" s="9">
        <v>398</v>
      </c>
      <c r="D44" s="6">
        <v>671821</v>
      </c>
      <c r="E44" s="224" t="s">
        <v>517</v>
      </c>
      <c r="F44" s="224" t="s">
        <v>521</v>
      </c>
      <c r="G44" s="224" t="s">
        <v>524</v>
      </c>
      <c r="H44" s="224" t="s">
        <v>531</v>
      </c>
      <c r="I44" s="227">
        <v>44850.85</v>
      </c>
      <c r="J44" s="224" t="s">
        <v>549</v>
      </c>
      <c r="K44" s="152" t="s">
        <v>126</v>
      </c>
      <c r="L44" s="2">
        <v>44850</v>
      </c>
      <c r="M44" s="3">
        <v>0.85555555555555562</v>
      </c>
      <c r="N44" s="11" t="s">
        <v>567</v>
      </c>
      <c r="O44" s="2">
        <v>44851</v>
      </c>
      <c r="P44" s="3">
        <v>0.85</v>
      </c>
      <c r="Q44" s="2"/>
      <c r="R44" s="3"/>
      <c r="S44" s="11"/>
      <c r="T44" s="219">
        <v>44850</v>
      </c>
      <c r="U44" s="215">
        <v>0.85555555555555562</v>
      </c>
      <c r="V44" s="11" t="s">
        <v>549</v>
      </c>
      <c r="W44" s="300">
        <f t="shared" si="0"/>
        <v>-0.99444444444088731</v>
      </c>
      <c r="X44" s="13"/>
      <c r="Y44" s="3"/>
      <c r="Z44" s="11"/>
      <c r="AA44" s="15">
        <f t="shared" si="1"/>
        <v>-44850.855555555558</v>
      </c>
      <c r="AB44" s="13"/>
      <c r="AC44" s="3"/>
      <c r="AD44" s="11"/>
      <c r="AE44" s="15">
        <f t="shared" si="2"/>
        <v>0</v>
      </c>
      <c r="AF44" s="219"/>
      <c r="AG44" s="215"/>
      <c r="AH44" s="218"/>
      <c r="AI44" s="11"/>
      <c r="AJ44" s="15">
        <f t="shared" si="3"/>
        <v>-44850.855555555558</v>
      </c>
      <c r="AK44" s="219"/>
      <c r="AL44" s="215"/>
      <c r="AM44" s="218"/>
      <c r="AN44" s="15">
        <f t="shared" si="4"/>
        <v>-44850.855555555558</v>
      </c>
      <c r="AO44" s="219">
        <v>44852</v>
      </c>
      <c r="AP44" s="215">
        <v>0.7895833333333333</v>
      </c>
      <c r="AQ44" s="18">
        <f t="shared" si="5"/>
        <v>1.9340277777737356</v>
      </c>
      <c r="AR44" s="219">
        <v>44861</v>
      </c>
      <c r="AS44" s="215">
        <v>0.72430555555555554</v>
      </c>
      <c r="AT44" s="218" t="s">
        <v>549</v>
      </c>
      <c r="AU44" s="19">
        <f t="shared" si="6"/>
        <v>10.868750000001455</v>
      </c>
      <c r="AV44" s="20"/>
      <c r="AW44" s="20" t="s">
        <v>1260</v>
      </c>
      <c r="AX44" s="20" t="s">
        <v>140</v>
      </c>
      <c r="AY44" s="20" t="s">
        <v>162</v>
      </c>
      <c r="AZ44" s="20" t="s">
        <v>1185</v>
      </c>
      <c r="BA44" s="369" t="s">
        <v>484</v>
      </c>
      <c r="BB44" s="270" t="s">
        <v>650</v>
      </c>
      <c r="BC44" s="264" t="s">
        <v>649</v>
      </c>
      <c r="BD44" s="24"/>
      <c r="BE44" s="23" t="s">
        <v>74</v>
      </c>
      <c r="BF44" s="23"/>
      <c r="BJ44" s="25"/>
      <c r="BK44" s="25"/>
      <c r="BL44" s="25"/>
      <c r="BM44" s="25"/>
      <c r="BN44" s="25"/>
      <c r="BO44" s="25"/>
      <c r="BP44" s="25"/>
      <c r="BQ44" s="25"/>
      <c r="BR44" s="25"/>
      <c r="BS44" s="25"/>
      <c r="BT44" s="25"/>
      <c r="BU44" s="51" t="s">
        <v>76</v>
      </c>
      <c r="BV44" s="44">
        <v>4</v>
      </c>
      <c r="BW44" s="46">
        <f>BV44/BV45</f>
        <v>0.16666666666666666</v>
      </c>
      <c r="BX44" s="55"/>
      <c r="BY44" s="48"/>
      <c r="BZ44" s="48"/>
      <c r="CA44" s="48"/>
      <c r="CB44" s="48"/>
      <c r="CC44" s="25"/>
      <c r="CD44" s="25"/>
      <c r="CE44" s="25"/>
      <c r="CF44" s="41" t="s">
        <v>67</v>
      </c>
      <c r="CG44" s="42">
        <f>SUBTOTAL(9,CG42:CG43)</f>
        <v>31</v>
      </c>
      <c r="CH44" s="43">
        <f>CH42+CH43</f>
        <v>1</v>
      </c>
      <c r="CI44" s="126">
        <f>SUBTOTAL(9,CI42:CI43)</f>
        <v>4</v>
      </c>
      <c r="CJ44" s="126">
        <f>SUBTOTAL(9,CJ42:CJ43)</f>
        <v>2</v>
      </c>
      <c r="CK44" s="126">
        <f>SUBTOTAL(9,CK42:CK43)</f>
        <v>6</v>
      </c>
      <c r="CL44" s="126">
        <f>SUBTOTAL(9,CL42:CL43)</f>
        <v>19</v>
      </c>
      <c r="CM44" s="42">
        <f>SUM(CI44:CL44)</f>
        <v>31</v>
      </c>
      <c r="CN44"/>
      <c r="CO44" s="25"/>
      <c r="CP44" s="25"/>
    </row>
    <row r="45" spans="1:103" ht="15" customHeight="1" x14ac:dyDescent="0.25">
      <c r="A45" s="452"/>
      <c r="B45" s="10">
        <v>43</v>
      </c>
      <c r="C45" s="8">
        <v>400</v>
      </c>
      <c r="D45" s="6">
        <v>1827709</v>
      </c>
      <c r="E45" s="224" t="s">
        <v>519</v>
      </c>
      <c r="F45" s="224" t="s">
        <v>523</v>
      </c>
      <c r="G45" s="224" t="s">
        <v>526</v>
      </c>
      <c r="H45" s="224" t="s">
        <v>55</v>
      </c>
      <c r="I45" s="227">
        <v>44851.786111111112</v>
      </c>
      <c r="J45" s="224" t="s">
        <v>549</v>
      </c>
      <c r="K45" s="152" t="s">
        <v>39</v>
      </c>
      <c r="L45" s="2">
        <v>44851</v>
      </c>
      <c r="M45" s="3">
        <v>0.77361111111111114</v>
      </c>
      <c r="N45" s="11" t="s">
        <v>567</v>
      </c>
      <c r="O45" s="2">
        <v>44851</v>
      </c>
      <c r="P45" s="3">
        <v>0.76736111111111116</v>
      </c>
      <c r="Q45" s="2"/>
      <c r="R45" s="3"/>
      <c r="S45" s="11"/>
      <c r="T45" s="219">
        <v>44851</v>
      </c>
      <c r="U45" s="215">
        <v>0.78680555555555554</v>
      </c>
      <c r="V45" s="11" t="s">
        <v>549</v>
      </c>
      <c r="W45" s="300">
        <f t="shared" si="0"/>
        <v>1.9444444449618459E-2</v>
      </c>
      <c r="X45" s="13"/>
      <c r="Y45" s="3"/>
      <c r="Z45" s="11"/>
      <c r="AA45" s="15">
        <f t="shared" si="1"/>
        <v>-44851.786805555559</v>
      </c>
      <c r="AB45" s="13"/>
      <c r="AC45" s="3"/>
      <c r="AD45" s="11"/>
      <c r="AE45" s="15">
        <f t="shared" si="2"/>
        <v>0</v>
      </c>
      <c r="AF45" s="219"/>
      <c r="AG45" s="215"/>
      <c r="AH45" s="218"/>
      <c r="AI45" s="11"/>
      <c r="AJ45" s="15">
        <f t="shared" si="3"/>
        <v>-44851.786805555559</v>
      </c>
      <c r="AK45" s="219"/>
      <c r="AL45" s="215"/>
      <c r="AM45" s="218"/>
      <c r="AN45" s="15">
        <f t="shared" si="4"/>
        <v>-44851.786805555559</v>
      </c>
      <c r="AO45" s="219">
        <v>44851</v>
      </c>
      <c r="AP45" s="215">
        <v>0.87847222222222221</v>
      </c>
      <c r="AQ45" s="18">
        <f t="shared" si="5"/>
        <v>9.1666666659875773E-2</v>
      </c>
      <c r="AR45" s="219">
        <v>44852</v>
      </c>
      <c r="AS45" s="215">
        <v>0.77361111111111114</v>
      </c>
      <c r="AT45" s="218" t="s">
        <v>549</v>
      </c>
      <c r="AU45" s="19">
        <f t="shared" si="6"/>
        <v>0.98680555554892635</v>
      </c>
      <c r="AV45" s="20"/>
      <c r="AW45" s="20"/>
      <c r="AX45" s="20" t="s">
        <v>132</v>
      </c>
      <c r="AY45" s="20" t="s">
        <v>134</v>
      </c>
      <c r="AZ45" s="20" t="s">
        <v>144</v>
      </c>
      <c r="BA45" s="369" t="s">
        <v>184</v>
      </c>
      <c r="BB45" s="270" t="s">
        <v>651</v>
      </c>
      <c r="BC45" s="264" t="s">
        <v>652</v>
      </c>
      <c r="BD45" s="24"/>
      <c r="BE45" s="23" t="s">
        <v>74</v>
      </c>
      <c r="BF45" s="23"/>
      <c r="BJ45" s="25"/>
      <c r="BK45" s="25"/>
      <c r="BL45" s="25"/>
      <c r="BM45" s="25"/>
      <c r="BN45" s="25"/>
      <c r="BO45" s="25"/>
      <c r="BP45" s="25"/>
      <c r="BQ45" s="25"/>
      <c r="BR45" s="25"/>
      <c r="BS45" s="25"/>
      <c r="BT45" s="25"/>
      <c r="BU45" s="57" t="s">
        <v>67</v>
      </c>
      <c r="BV45" s="58">
        <f>BV42+BV43+BV44</f>
        <v>24</v>
      </c>
      <c r="BW45" s="59">
        <f>SUM(BW42:BW44)</f>
        <v>1</v>
      </c>
      <c r="BX45" s="49"/>
      <c r="BY45" s="48"/>
      <c r="BZ45" s="48"/>
      <c r="CA45" s="48"/>
      <c r="CB45" s="48"/>
      <c r="CC45" s="25"/>
      <c r="CD45" s="25"/>
      <c r="CE45" s="25"/>
      <c r="CN45"/>
      <c r="CO45" s="25"/>
      <c r="CP45" s="25"/>
    </row>
    <row r="46" spans="1:103" ht="15" customHeight="1" x14ac:dyDescent="0.25">
      <c r="A46" s="452"/>
      <c r="B46" s="285">
        <v>44</v>
      </c>
      <c r="C46" s="5">
        <v>404</v>
      </c>
      <c r="D46" s="6">
        <v>30161565</v>
      </c>
      <c r="E46" s="224" t="s">
        <v>519</v>
      </c>
      <c r="F46" s="224" t="s">
        <v>521</v>
      </c>
      <c r="G46" s="224" t="s">
        <v>526</v>
      </c>
      <c r="H46" s="224" t="s">
        <v>38</v>
      </c>
      <c r="I46" s="227">
        <v>44851.829861111109</v>
      </c>
      <c r="J46" s="224" t="s">
        <v>549</v>
      </c>
      <c r="K46" s="152" t="s">
        <v>39</v>
      </c>
      <c r="L46" s="2">
        <v>44851</v>
      </c>
      <c r="M46" s="3">
        <v>0.82986111111111116</v>
      </c>
      <c r="N46" s="11" t="s">
        <v>567</v>
      </c>
      <c r="O46" s="2">
        <v>44851</v>
      </c>
      <c r="P46" s="3">
        <v>0.82986111111111116</v>
      </c>
      <c r="Q46" s="2"/>
      <c r="R46" s="3"/>
      <c r="S46" s="11"/>
      <c r="T46" s="219">
        <v>44851</v>
      </c>
      <c r="U46" s="215">
        <v>0.82986111111111116</v>
      </c>
      <c r="V46" s="11" t="s">
        <v>549</v>
      </c>
      <c r="W46" s="300">
        <f t="shared" si="0"/>
        <v>0</v>
      </c>
      <c r="X46" s="13"/>
      <c r="Y46" s="3"/>
      <c r="Z46" s="11"/>
      <c r="AA46" s="15">
        <f t="shared" si="1"/>
        <v>-44851.829861111109</v>
      </c>
      <c r="AB46" s="13"/>
      <c r="AC46" s="3"/>
      <c r="AD46" s="11"/>
      <c r="AE46" s="15">
        <f t="shared" si="2"/>
        <v>0</v>
      </c>
      <c r="AF46" s="219"/>
      <c r="AG46" s="215"/>
      <c r="AH46" s="218"/>
      <c r="AI46" s="11"/>
      <c r="AJ46" s="15">
        <f t="shared" si="3"/>
        <v>-44851.829861111109</v>
      </c>
      <c r="AK46" s="219"/>
      <c r="AL46" s="215"/>
      <c r="AM46" s="218"/>
      <c r="AN46" s="15">
        <f t="shared" si="4"/>
        <v>-44851.829861111109</v>
      </c>
      <c r="AO46" s="219">
        <v>44851</v>
      </c>
      <c r="AP46" s="215">
        <v>0.8354166666666667</v>
      </c>
      <c r="AQ46" s="18">
        <f t="shared" si="5"/>
        <v>5.5555555591126904E-3</v>
      </c>
      <c r="AR46" s="219">
        <v>44851</v>
      </c>
      <c r="AS46" s="215">
        <v>0.8354166666666667</v>
      </c>
      <c r="AT46" s="218" t="s">
        <v>549</v>
      </c>
      <c r="AU46" s="19">
        <f t="shared" si="6"/>
        <v>5.5555555591126904E-3</v>
      </c>
      <c r="AV46" s="20"/>
      <c r="AW46" s="20"/>
      <c r="AX46" s="20" t="s">
        <v>148</v>
      </c>
      <c r="AY46" s="20" t="s">
        <v>150</v>
      </c>
      <c r="AZ46" s="20" t="s">
        <v>206</v>
      </c>
      <c r="BA46" s="369" t="s">
        <v>424</v>
      </c>
      <c r="BB46" s="281" t="s">
        <v>653</v>
      </c>
      <c r="BC46" s="264" t="s">
        <v>654</v>
      </c>
      <c r="BD46" s="24"/>
      <c r="BE46" s="23" t="s">
        <v>74</v>
      </c>
      <c r="BF46" s="23"/>
      <c r="BJ46" s="25"/>
      <c r="BK46" s="25"/>
      <c r="BL46" s="25"/>
      <c r="BM46" s="25"/>
      <c r="BN46" s="25"/>
      <c r="BO46" s="25"/>
      <c r="BP46" s="25"/>
      <c r="BQ46" s="25"/>
      <c r="BR46" s="25"/>
      <c r="BS46" s="25"/>
      <c r="BT46" s="25"/>
      <c r="BU46" s="51" t="s">
        <v>77</v>
      </c>
      <c r="BV46" s="44">
        <v>12</v>
      </c>
      <c r="BW46" s="60">
        <f>BV46/BV49</f>
        <v>0.5</v>
      </c>
      <c r="BX46" s="49"/>
      <c r="BY46" s="48"/>
      <c r="BZ46" s="48"/>
      <c r="CA46" s="48"/>
      <c r="CB46" s="48"/>
      <c r="CC46" s="25"/>
      <c r="CD46" s="25"/>
      <c r="CE46" s="25"/>
      <c r="CK46"/>
      <c r="CL46"/>
      <c r="CM46"/>
      <c r="CN46"/>
      <c r="CO46" s="25"/>
      <c r="CP46" s="25"/>
    </row>
    <row r="47" spans="1:103" ht="15" customHeight="1" x14ac:dyDescent="0.25">
      <c r="A47" s="452"/>
      <c r="B47" s="10">
        <v>45</v>
      </c>
      <c r="C47" s="9">
        <v>371</v>
      </c>
      <c r="D47" s="6">
        <v>30226819</v>
      </c>
      <c r="E47" s="224" t="s">
        <v>518</v>
      </c>
      <c r="F47" s="224" t="s">
        <v>522</v>
      </c>
      <c r="G47" s="224" t="s">
        <v>524</v>
      </c>
      <c r="H47" s="224" t="s">
        <v>535</v>
      </c>
      <c r="I47" s="227">
        <v>44852.515277777777</v>
      </c>
      <c r="J47" s="224" t="s">
        <v>548</v>
      </c>
      <c r="K47" s="152" t="s">
        <v>126</v>
      </c>
      <c r="L47" s="2">
        <v>44845</v>
      </c>
      <c r="M47" s="3">
        <v>0.89722222222222225</v>
      </c>
      <c r="N47" s="11" t="s">
        <v>548</v>
      </c>
      <c r="O47" s="2">
        <v>44852</v>
      </c>
      <c r="P47" s="3">
        <v>0.51527777777777783</v>
      </c>
      <c r="Q47" s="2">
        <v>44852</v>
      </c>
      <c r="R47" s="3">
        <v>0.51458333333333328</v>
      </c>
      <c r="S47" s="11" t="s">
        <v>548</v>
      </c>
      <c r="T47" s="219">
        <v>44852</v>
      </c>
      <c r="U47" s="215">
        <v>0.51597222222222217</v>
      </c>
      <c r="V47" s="11" t="s">
        <v>548</v>
      </c>
      <c r="W47" s="300">
        <f t="shared" si="0"/>
        <v>6.944444467080757E-4</v>
      </c>
      <c r="X47" s="13">
        <v>44853</v>
      </c>
      <c r="Y47" s="3">
        <v>0.61736111111111114</v>
      </c>
      <c r="Z47" s="11" t="s">
        <v>548</v>
      </c>
      <c r="AA47" s="15">
        <f t="shared" si="1"/>
        <v>1.101388888884685</v>
      </c>
      <c r="AB47" s="13">
        <v>44854</v>
      </c>
      <c r="AC47" s="3">
        <v>0.49722222222222223</v>
      </c>
      <c r="AD47" s="11" t="s">
        <v>548</v>
      </c>
      <c r="AE47" s="15">
        <f t="shared" si="2"/>
        <v>0.87986111111240461</v>
      </c>
      <c r="AF47" s="219">
        <v>44856</v>
      </c>
      <c r="AG47" s="215">
        <v>0.37986111111111115</v>
      </c>
      <c r="AH47" s="218" t="s">
        <v>548</v>
      </c>
      <c r="AI47" s="11" t="s">
        <v>570</v>
      </c>
      <c r="AJ47" s="15">
        <f t="shared" si="3"/>
        <v>3.8638888888890506</v>
      </c>
      <c r="AK47" s="219"/>
      <c r="AL47" s="215"/>
      <c r="AM47" s="218"/>
      <c r="AN47" s="15">
        <f t="shared" si="4"/>
        <v>-44852.515972222223</v>
      </c>
      <c r="AO47" s="219">
        <v>44862</v>
      </c>
      <c r="AP47" s="215">
        <v>0.8833333333333333</v>
      </c>
      <c r="AQ47" s="18">
        <f t="shared" si="5"/>
        <v>10.367361111108039</v>
      </c>
      <c r="AR47" s="219">
        <v>44863</v>
      </c>
      <c r="AS47" s="215">
        <v>0.50555555555555554</v>
      </c>
      <c r="AT47" s="218" t="s">
        <v>548</v>
      </c>
      <c r="AU47" s="19">
        <f t="shared" si="6"/>
        <v>10.989583333335759</v>
      </c>
      <c r="AV47" s="20"/>
      <c r="AW47" s="20" t="s">
        <v>1263</v>
      </c>
      <c r="AX47" s="20" t="s">
        <v>132</v>
      </c>
      <c r="AY47" s="20" t="s">
        <v>134</v>
      </c>
      <c r="AZ47" s="20" t="s">
        <v>152</v>
      </c>
      <c r="BA47" s="369" t="s">
        <v>188</v>
      </c>
      <c r="BB47" s="270" t="s">
        <v>655</v>
      </c>
      <c r="BC47" s="264" t="s">
        <v>656</v>
      </c>
      <c r="BD47" s="24"/>
      <c r="BE47" s="23" t="s">
        <v>74</v>
      </c>
      <c r="BF47" s="23"/>
      <c r="BJ47" s="25"/>
      <c r="BK47" s="25"/>
      <c r="BL47" s="25"/>
      <c r="BM47" s="25"/>
      <c r="BN47" s="25"/>
      <c r="BO47" s="25"/>
      <c r="BP47" s="25"/>
      <c r="BQ47" s="25"/>
      <c r="BR47" s="25"/>
      <c r="BS47" s="25"/>
      <c r="BT47" s="25"/>
      <c r="BU47" s="51" t="s">
        <v>78</v>
      </c>
      <c r="BV47" s="44">
        <v>9</v>
      </c>
      <c r="BW47" s="60">
        <f>BV47/BV49</f>
        <v>0.375</v>
      </c>
      <c r="BX47" s="49"/>
      <c r="BY47" s="48"/>
      <c r="BZ47" s="48"/>
      <c r="CA47" s="48"/>
      <c r="CB47" s="48"/>
      <c r="CC47" s="25"/>
      <c r="CD47" s="25"/>
      <c r="CE47" s="25"/>
      <c r="CF47" s="45" t="s">
        <v>74</v>
      </c>
      <c r="CG47" s="35">
        <f>CG44</f>
        <v>31</v>
      </c>
      <c r="CH47" s="46">
        <f>CG47/92</f>
        <v>0.33695652173913043</v>
      </c>
      <c r="CI47" s="47"/>
      <c r="CJ47" s="48"/>
      <c r="CK47"/>
      <c r="CL47"/>
      <c r="CM47"/>
      <c r="CN47"/>
      <c r="CO47" s="25"/>
      <c r="CP47" s="25"/>
    </row>
    <row r="48" spans="1:103" ht="15" customHeight="1" x14ac:dyDescent="0.25">
      <c r="A48" s="452"/>
      <c r="B48" s="10">
        <v>46</v>
      </c>
      <c r="C48" s="5">
        <v>371</v>
      </c>
      <c r="D48" s="6">
        <v>30226819</v>
      </c>
      <c r="E48" s="224" t="s">
        <v>518</v>
      </c>
      <c r="F48" s="224" t="s">
        <v>522</v>
      </c>
      <c r="G48" s="224" t="s">
        <v>525</v>
      </c>
      <c r="H48" s="224" t="s">
        <v>528</v>
      </c>
      <c r="I48" s="227">
        <v>44852.51666666667</v>
      </c>
      <c r="J48" s="224" t="s">
        <v>548</v>
      </c>
      <c r="K48" s="152" t="s">
        <v>41</v>
      </c>
      <c r="L48" s="2">
        <v>44845</v>
      </c>
      <c r="M48" s="3">
        <v>0.3972222222222222</v>
      </c>
      <c r="N48" s="11" t="s">
        <v>548</v>
      </c>
      <c r="O48" s="2">
        <v>44852</v>
      </c>
      <c r="P48" s="3">
        <v>0.51666666666666672</v>
      </c>
      <c r="Q48" s="2">
        <v>44852</v>
      </c>
      <c r="R48" s="3">
        <v>0.51458333333333328</v>
      </c>
      <c r="S48" s="11" t="s">
        <v>548</v>
      </c>
      <c r="T48" s="219">
        <v>44852</v>
      </c>
      <c r="U48" s="215">
        <v>0.51736111111111105</v>
      </c>
      <c r="V48" s="11" t="s">
        <v>548</v>
      </c>
      <c r="W48" s="300">
        <f t="shared" si="0"/>
        <v>6.9444443943211809E-4</v>
      </c>
      <c r="X48" s="13"/>
      <c r="Y48" s="3"/>
      <c r="Z48" s="11"/>
      <c r="AA48" s="15">
        <f t="shared" si="1"/>
        <v>-44852.517361111109</v>
      </c>
      <c r="AB48" s="13"/>
      <c r="AC48" s="3"/>
      <c r="AD48" s="11"/>
      <c r="AE48" s="15">
        <f t="shared" si="2"/>
        <v>0</v>
      </c>
      <c r="AF48" s="219"/>
      <c r="AG48" s="215"/>
      <c r="AH48" s="218"/>
      <c r="AI48" s="11"/>
      <c r="AJ48" s="15">
        <f t="shared" si="3"/>
        <v>-44852.517361111109</v>
      </c>
      <c r="AK48" s="219"/>
      <c r="AL48" s="215"/>
      <c r="AM48" s="218"/>
      <c r="AN48" s="15">
        <f t="shared" si="4"/>
        <v>-44852.517361111109</v>
      </c>
      <c r="AO48" s="219">
        <v>44852</v>
      </c>
      <c r="AP48" s="215">
        <v>0.65347222222222223</v>
      </c>
      <c r="AQ48" s="18">
        <f t="shared" si="5"/>
        <v>0.13611111111094942</v>
      </c>
      <c r="AR48" s="219">
        <v>44853</v>
      </c>
      <c r="AS48" s="215">
        <v>0.6166666666666667</v>
      </c>
      <c r="AT48" s="218" t="s">
        <v>548</v>
      </c>
      <c r="AU48" s="19">
        <f t="shared" si="6"/>
        <v>1.0993055555591127</v>
      </c>
      <c r="AV48" s="20"/>
      <c r="AW48" s="20"/>
      <c r="AX48" s="20" t="s">
        <v>132</v>
      </c>
      <c r="AY48" s="20" t="s">
        <v>134</v>
      </c>
      <c r="AZ48" s="20" t="s">
        <v>152</v>
      </c>
      <c r="BA48" s="369" t="s">
        <v>188</v>
      </c>
      <c r="BB48" s="270" t="s">
        <v>658</v>
      </c>
      <c r="BC48" s="264" t="s">
        <v>657</v>
      </c>
      <c r="BD48" s="24"/>
      <c r="BE48" s="23" t="s">
        <v>74</v>
      </c>
      <c r="BF48" s="23"/>
      <c r="BJ48" s="25"/>
      <c r="BK48" s="25"/>
      <c r="BL48" s="25"/>
      <c r="BM48" s="25"/>
      <c r="BN48" s="25"/>
      <c r="BO48" s="25"/>
      <c r="BP48" s="25"/>
      <c r="BQ48" s="25"/>
      <c r="BR48" s="25"/>
      <c r="BS48" s="25"/>
      <c r="BT48" s="25"/>
      <c r="BU48" s="51" t="s">
        <v>80</v>
      </c>
      <c r="BV48" s="44">
        <v>3</v>
      </c>
      <c r="BW48" s="60">
        <f>BV48/BV49</f>
        <v>0.125</v>
      </c>
      <c r="BX48" s="49"/>
      <c r="BY48" s="48"/>
      <c r="BZ48" s="48"/>
      <c r="CA48" s="48"/>
      <c r="CB48" s="48"/>
      <c r="CC48" s="25"/>
      <c r="CD48" s="25"/>
      <c r="CE48" s="25"/>
      <c r="CF48" s="49"/>
      <c r="CG48" s="49"/>
      <c r="CH48" s="49"/>
      <c r="CI48" s="49"/>
      <c r="CJ48" s="48"/>
      <c r="CK48"/>
      <c r="CL48"/>
      <c r="CM48"/>
      <c r="CQ48" s="28" t="s">
        <v>64</v>
      </c>
      <c r="CR48" s="29" t="s">
        <v>65</v>
      </c>
      <c r="CS48" s="30" t="s">
        <v>66</v>
      </c>
      <c r="CT48" s="31" t="s">
        <v>39</v>
      </c>
      <c r="CU48" s="32" t="s">
        <v>41</v>
      </c>
      <c r="CV48" s="33" t="s">
        <v>63</v>
      </c>
      <c r="CW48" s="34" t="s">
        <v>52</v>
      </c>
      <c r="CX48" s="35" t="s">
        <v>67</v>
      </c>
      <c r="CY48"/>
    </row>
    <row r="49" spans="1:103" ht="15" customHeight="1" x14ac:dyDescent="0.25">
      <c r="A49" s="452"/>
      <c r="B49" s="26">
        <v>47</v>
      </c>
      <c r="C49" s="9">
        <v>407</v>
      </c>
      <c r="D49" s="6">
        <v>30011418</v>
      </c>
      <c r="E49" s="224" t="s">
        <v>517</v>
      </c>
      <c r="F49" s="224" t="s">
        <v>521</v>
      </c>
      <c r="G49" s="224" t="s">
        <v>524</v>
      </c>
      <c r="H49" s="224" t="s">
        <v>59</v>
      </c>
      <c r="I49" s="227">
        <v>44852.770138888889</v>
      </c>
      <c r="J49" s="224" t="s">
        <v>549</v>
      </c>
      <c r="K49" s="152" t="s">
        <v>126</v>
      </c>
      <c r="L49" s="2">
        <v>44852</v>
      </c>
      <c r="M49" s="3">
        <v>0.70833333333333337</v>
      </c>
      <c r="N49" s="11" t="s">
        <v>567</v>
      </c>
      <c r="O49" s="2">
        <v>44852</v>
      </c>
      <c r="P49" s="3">
        <v>0.7680555555555556</v>
      </c>
      <c r="Q49" s="2">
        <v>44852</v>
      </c>
      <c r="R49" s="3">
        <v>0.77013888888888893</v>
      </c>
      <c r="S49" s="11" t="s">
        <v>567</v>
      </c>
      <c r="T49" s="219">
        <v>44852</v>
      </c>
      <c r="U49" s="215">
        <v>0.77013888888888893</v>
      </c>
      <c r="V49" s="11" t="s">
        <v>549</v>
      </c>
      <c r="W49" s="300">
        <f t="shared" si="0"/>
        <v>2.0833333328482695E-3</v>
      </c>
      <c r="X49" s="13">
        <v>44861</v>
      </c>
      <c r="Y49" s="3">
        <v>0.72222222222222221</v>
      </c>
      <c r="Z49" s="218" t="s">
        <v>549</v>
      </c>
      <c r="AA49" s="15">
        <f t="shared" si="1"/>
        <v>8.9520833333299379</v>
      </c>
      <c r="AB49" s="13">
        <v>44864</v>
      </c>
      <c r="AC49" s="3">
        <v>0.7944444444444444</v>
      </c>
      <c r="AD49" s="218" t="s">
        <v>549</v>
      </c>
      <c r="AE49" s="15">
        <f t="shared" si="2"/>
        <v>3.0722222222248092</v>
      </c>
      <c r="AF49" s="219">
        <v>44866</v>
      </c>
      <c r="AG49" s="215">
        <v>0.77500000000000002</v>
      </c>
      <c r="AH49" s="218" t="s">
        <v>549</v>
      </c>
      <c r="AI49" s="11" t="s">
        <v>570</v>
      </c>
      <c r="AJ49" s="15">
        <f t="shared" si="3"/>
        <v>14.004861111112405</v>
      </c>
      <c r="AK49" s="219"/>
      <c r="AL49" s="215"/>
      <c r="AM49" s="218"/>
      <c r="AN49" s="15">
        <f t="shared" si="4"/>
        <v>-44852.770138888889</v>
      </c>
      <c r="AO49" s="219"/>
      <c r="AP49" s="215"/>
      <c r="AQ49" s="18">
        <f t="shared" si="5"/>
        <v>-44852.770138888889</v>
      </c>
      <c r="AR49" s="219"/>
      <c r="AS49" s="215"/>
      <c r="AT49" s="218"/>
      <c r="AU49" s="19">
        <f t="shared" si="6"/>
        <v>-44852.770138888889</v>
      </c>
      <c r="AV49" s="20">
        <v>12978</v>
      </c>
      <c r="AW49" s="20" t="s">
        <v>1264</v>
      </c>
      <c r="AX49" s="20" t="s">
        <v>140</v>
      </c>
      <c r="AY49" s="20" t="s">
        <v>162</v>
      </c>
      <c r="AZ49" s="20" t="s">
        <v>1185</v>
      </c>
      <c r="BA49" s="369" t="s">
        <v>482</v>
      </c>
      <c r="BB49" s="270" t="s">
        <v>659</v>
      </c>
      <c r="BC49" s="264" t="s">
        <v>660</v>
      </c>
      <c r="BD49" s="24"/>
      <c r="BE49" s="23" t="s">
        <v>74</v>
      </c>
      <c r="BF49" s="23"/>
      <c r="BJ49" s="25"/>
      <c r="BK49" s="25"/>
      <c r="BL49" s="25"/>
      <c r="BM49" s="25"/>
      <c r="BN49" s="25"/>
      <c r="BO49" s="25"/>
      <c r="BP49" s="25"/>
      <c r="BQ49" s="25"/>
      <c r="BR49" s="25"/>
      <c r="BS49" s="25"/>
      <c r="BT49" s="25"/>
      <c r="BU49" s="57" t="s">
        <v>67</v>
      </c>
      <c r="BV49" s="58">
        <f>BV46+BV47+BV48</f>
        <v>24</v>
      </c>
      <c r="BW49" s="59">
        <f>BW46+BW47++BW48</f>
        <v>1</v>
      </c>
      <c r="BX49" s="49"/>
      <c r="BY49" s="48"/>
      <c r="BZ49" s="48"/>
      <c r="CA49" s="48"/>
      <c r="CB49" s="48"/>
      <c r="CC49" s="25"/>
      <c r="CD49" s="25"/>
      <c r="CE49" s="25"/>
      <c r="CF49" s="50" t="s">
        <v>39</v>
      </c>
      <c r="CG49" s="32" t="s">
        <v>41</v>
      </c>
      <c r="CH49" s="33" t="s">
        <v>63</v>
      </c>
      <c r="CI49" s="34" t="s">
        <v>52</v>
      </c>
      <c r="CJ49" s="48"/>
      <c r="CK49"/>
      <c r="CL49"/>
      <c r="CM49"/>
      <c r="CQ49" s="36" t="s">
        <v>567</v>
      </c>
      <c r="CR49" s="37">
        <v>21</v>
      </c>
      <c r="CS49" s="38">
        <f>CR49/CR51</f>
        <v>0.56756756756756754</v>
      </c>
      <c r="CT49" s="39">
        <v>4</v>
      </c>
      <c r="CU49" s="39">
        <v>2</v>
      </c>
      <c r="CV49" s="39">
        <v>3</v>
      </c>
      <c r="CW49" s="39">
        <v>12</v>
      </c>
      <c r="CX49" s="40">
        <f>CR49</f>
        <v>21</v>
      </c>
      <c r="CY49"/>
    </row>
    <row r="50" spans="1:103" ht="15" customHeight="1" x14ac:dyDescent="0.25">
      <c r="A50" s="452"/>
      <c r="B50" s="10">
        <v>48</v>
      </c>
      <c r="C50" s="5">
        <v>409</v>
      </c>
      <c r="D50" s="6">
        <v>30097503</v>
      </c>
      <c r="E50" s="224" t="s">
        <v>519</v>
      </c>
      <c r="F50" s="224" t="s">
        <v>521</v>
      </c>
      <c r="G50" s="224" t="s">
        <v>524</v>
      </c>
      <c r="H50" s="224" t="s">
        <v>530</v>
      </c>
      <c r="I50" s="227">
        <v>44852.794444444444</v>
      </c>
      <c r="J50" s="224" t="s">
        <v>549</v>
      </c>
      <c r="K50" s="152" t="s">
        <v>39</v>
      </c>
      <c r="L50" s="2">
        <v>44852</v>
      </c>
      <c r="M50" s="3">
        <v>0.7944444444444444</v>
      </c>
      <c r="N50" s="11" t="s">
        <v>567</v>
      </c>
      <c r="O50" s="2">
        <v>44852</v>
      </c>
      <c r="P50" s="3">
        <v>0.7944444444444444</v>
      </c>
      <c r="Q50" s="2"/>
      <c r="R50" s="3"/>
      <c r="S50" s="11"/>
      <c r="T50" s="219">
        <v>44852</v>
      </c>
      <c r="U50" s="215">
        <v>0.7944444444444444</v>
      </c>
      <c r="V50" s="11" t="s">
        <v>549</v>
      </c>
      <c r="W50" s="300">
        <f t="shared" si="0"/>
        <v>0</v>
      </c>
      <c r="X50" s="13"/>
      <c r="Y50" s="3"/>
      <c r="Z50" s="11"/>
      <c r="AA50" s="15">
        <f t="shared" si="1"/>
        <v>-44852.794444444444</v>
      </c>
      <c r="AB50" s="13"/>
      <c r="AC50" s="3"/>
      <c r="AD50" s="11"/>
      <c r="AE50" s="15">
        <f t="shared" si="2"/>
        <v>0</v>
      </c>
      <c r="AF50" s="219"/>
      <c r="AG50" s="215"/>
      <c r="AH50" s="218"/>
      <c r="AI50" s="11"/>
      <c r="AJ50" s="15">
        <f t="shared" si="3"/>
        <v>-44852.794444444444</v>
      </c>
      <c r="AK50" s="219"/>
      <c r="AL50" s="215"/>
      <c r="AM50" s="218"/>
      <c r="AN50" s="15">
        <f t="shared" si="4"/>
        <v>-44852.794444444444</v>
      </c>
      <c r="AO50" s="219">
        <v>44852</v>
      </c>
      <c r="AP50" s="215">
        <v>0.7993055555555556</v>
      </c>
      <c r="AQ50" s="18">
        <f t="shared" si="5"/>
        <v>4.8611111124046147E-3</v>
      </c>
      <c r="AR50" s="219">
        <v>44852</v>
      </c>
      <c r="AS50" s="215">
        <v>0.7993055555555556</v>
      </c>
      <c r="AT50" s="218" t="s">
        <v>549</v>
      </c>
      <c r="AU50" s="19">
        <f t="shared" si="6"/>
        <v>4.8611111124046147E-3</v>
      </c>
      <c r="AV50" s="20"/>
      <c r="AW50" s="20"/>
      <c r="AX50" s="20" t="s">
        <v>132</v>
      </c>
      <c r="AY50" s="20" t="s">
        <v>142</v>
      </c>
      <c r="AZ50" s="20" t="s">
        <v>1019</v>
      </c>
      <c r="BA50" s="369" t="s">
        <v>266</v>
      </c>
      <c r="BB50" s="281" t="s">
        <v>661</v>
      </c>
      <c r="BC50" s="264" t="s">
        <v>662</v>
      </c>
      <c r="BD50" s="24"/>
      <c r="BE50" s="23" t="s">
        <v>74</v>
      </c>
      <c r="BF50" s="23"/>
      <c r="BJ50" s="25"/>
      <c r="BK50" s="25"/>
      <c r="BL50" s="25"/>
      <c r="BM50" s="25"/>
      <c r="BN50" s="25"/>
      <c r="BO50" s="25"/>
      <c r="BP50" s="25"/>
      <c r="BQ50" s="25"/>
      <c r="BR50" s="25"/>
      <c r="BS50" s="25"/>
      <c r="BT50" s="25"/>
      <c r="BU50" s="25"/>
      <c r="BV50" s="25"/>
      <c r="BW50" s="25"/>
      <c r="BX50" s="25"/>
      <c r="BY50" s="25"/>
      <c r="BZ50" s="25"/>
      <c r="CA50" s="25"/>
      <c r="CB50" s="25"/>
      <c r="CC50" s="25"/>
      <c r="CD50" s="25"/>
      <c r="CE50" s="25"/>
      <c r="CF50" s="51">
        <f>CI44</f>
        <v>4</v>
      </c>
      <c r="CG50" s="44">
        <f>CJ44</f>
        <v>2</v>
      </c>
      <c r="CH50" s="44">
        <f>CK44</f>
        <v>6</v>
      </c>
      <c r="CI50" s="44">
        <f>CL44</f>
        <v>19</v>
      </c>
      <c r="CJ50" s="48"/>
      <c r="CK50"/>
      <c r="CL50"/>
      <c r="CM50"/>
      <c r="CQ50" s="36" t="s">
        <v>548</v>
      </c>
      <c r="CR50" s="37">
        <v>16</v>
      </c>
      <c r="CS50" s="38">
        <f>CR50/CR51</f>
        <v>0.43243243243243246</v>
      </c>
      <c r="CT50" s="39">
        <v>1</v>
      </c>
      <c r="CU50" s="39">
        <v>4</v>
      </c>
      <c r="CV50" s="39">
        <v>2</v>
      </c>
      <c r="CW50" s="39">
        <v>9</v>
      </c>
      <c r="CX50" s="40">
        <f t="shared" ref="CX50" si="9">CR50</f>
        <v>16</v>
      </c>
      <c r="CY50"/>
    </row>
    <row r="51" spans="1:103" ht="15" customHeight="1" x14ac:dyDescent="0.25">
      <c r="A51" s="452"/>
      <c r="B51" s="10">
        <v>49</v>
      </c>
      <c r="C51" s="5">
        <v>426</v>
      </c>
      <c r="D51" s="6">
        <v>30214165</v>
      </c>
      <c r="E51" s="224" t="s">
        <v>520</v>
      </c>
      <c r="F51" s="224" t="s">
        <v>521</v>
      </c>
      <c r="G51" s="224" t="s">
        <v>526</v>
      </c>
      <c r="H51" s="224" t="s">
        <v>58</v>
      </c>
      <c r="I51" s="227">
        <v>44853.452777777777</v>
      </c>
      <c r="J51" s="224" t="s">
        <v>548</v>
      </c>
      <c r="K51" s="152" t="s">
        <v>41</v>
      </c>
      <c r="L51" s="2">
        <v>44853</v>
      </c>
      <c r="M51" s="3">
        <v>0.45277777777777778</v>
      </c>
      <c r="N51" s="11" t="s">
        <v>548</v>
      </c>
      <c r="O51" s="2">
        <v>44853</v>
      </c>
      <c r="P51" s="3">
        <v>0.45277777777777778</v>
      </c>
      <c r="Q51" s="2"/>
      <c r="R51" s="3"/>
      <c r="S51" s="11"/>
      <c r="T51" s="219">
        <v>44853</v>
      </c>
      <c r="U51" s="215">
        <v>0.45277777777777778</v>
      </c>
      <c r="V51" s="11" t="s">
        <v>548</v>
      </c>
      <c r="W51" s="300">
        <f t="shared" si="0"/>
        <v>0</v>
      </c>
      <c r="X51" s="13"/>
      <c r="Y51" s="3"/>
      <c r="Z51" s="11"/>
      <c r="AA51" s="15">
        <f t="shared" si="1"/>
        <v>-44853.452777777777</v>
      </c>
      <c r="AB51" s="13"/>
      <c r="AC51" s="3"/>
      <c r="AD51" s="11"/>
      <c r="AE51" s="15">
        <f t="shared" si="2"/>
        <v>0</v>
      </c>
      <c r="AF51" s="219"/>
      <c r="AG51" s="215"/>
      <c r="AH51" s="218"/>
      <c r="AI51" s="11"/>
      <c r="AJ51" s="15">
        <f t="shared" si="3"/>
        <v>-44853.452777777777</v>
      </c>
      <c r="AK51" s="219"/>
      <c r="AL51" s="215"/>
      <c r="AM51" s="218"/>
      <c r="AN51" s="15">
        <f t="shared" si="4"/>
        <v>-44853.452777777777</v>
      </c>
      <c r="AO51" s="219">
        <v>44854</v>
      </c>
      <c r="AP51" s="215">
        <v>0.45694444444444443</v>
      </c>
      <c r="AQ51" s="18">
        <f t="shared" si="5"/>
        <v>1.0041666666656965</v>
      </c>
      <c r="AR51" s="219">
        <v>44854</v>
      </c>
      <c r="AS51" s="215">
        <v>0.45694444444444443</v>
      </c>
      <c r="AT51" s="218" t="s">
        <v>548</v>
      </c>
      <c r="AU51" s="19">
        <f t="shared" si="6"/>
        <v>1.0041666666656965</v>
      </c>
      <c r="AV51" s="20"/>
      <c r="AW51" s="20"/>
      <c r="AX51" s="20" t="s">
        <v>148</v>
      </c>
      <c r="AY51" s="20" t="s">
        <v>150</v>
      </c>
      <c r="AZ51" s="20" t="s">
        <v>206</v>
      </c>
      <c r="BA51" s="369" t="s">
        <v>428</v>
      </c>
      <c r="BB51" s="270" t="s">
        <v>663</v>
      </c>
      <c r="BC51" s="264" t="s">
        <v>664</v>
      </c>
      <c r="BD51" s="24"/>
      <c r="BE51" s="23" t="s">
        <v>74</v>
      </c>
      <c r="BF51" s="23"/>
      <c r="BJ51" s="25"/>
      <c r="BK51" s="25"/>
      <c r="BL51" s="25"/>
      <c r="BM51" s="25"/>
      <c r="BN51" s="25"/>
      <c r="BO51" s="25"/>
      <c r="BP51" s="25"/>
      <c r="BQ51" s="25"/>
      <c r="BR51" s="25"/>
      <c r="BS51" s="25"/>
      <c r="BT51" s="25"/>
      <c r="BU51" s="25"/>
      <c r="BV51"/>
      <c r="BW51"/>
      <c r="BX51"/>
      <c r="BY51" s="25"/>
      <c r="BZ51" s="25"/>
      <c r="CA51" s="25"/>
      <c r="CB51" s="25"/>
      <c r="CC51" s="25"/>
      <c r="CD51" s="25"/>
      <c r="CE51" s="25"/>
      <c r="CF51" s="52">
        <f>CF50/CG47</f>
        <v>0.12903225806451613</v>
      </c>
      <c r="CG51" s="52">
        <f>CG50/CG47</f>
        <v>6.4516129032258063E-2</v>
      </c>
      <c r="CH51" s="52">
        <f>CH50/CG47</f>
        <v>0.19354838709677419</v>
      </c>
      <c r="CI51" s="52">
        <f>CI50/CG47</f>
        <v>0.61290322580645162</v>
      </c>
      <c r="CJ51" s="48"/>
      <c r="CK51"/>
      <c r="CL51"/>
      <c r="CM51"/>
      <c r="CQ51" s="41" t="s">
        <v>67</v>
      </c>
      <c r="CR51" s="42">
        <f>SUBTOTAL(9,CR49:CR50)</f>
        <v>37</v>
      </c>
      <c r="CS51" s="56">
        <f>CS49+CS50</f>
        <v>1</v>
      </c>
      <c r="CT51" s="126">
        <f>SUBTOTAL(9,CT49:CT50)</f>
        <v>5</v>
      </c>
      <c r="CU51" s="126">
        <f>SUBTOTAL(9,CU49:CU50)</f>
        <v>6</v>
      </c>
      <c r="CV51" s="126">
        <f>SUBTOTAL(9,CV49:CV50)</f>
        <v>5</v>
      </c>
      <c r="CW51" s="126">
        <f>SUBTOTAL(9,CW49:CW50)</f>
        <v>21</v>
      </c>
      <c r="CX51" s="42">
        <f>SUM(CT51:CW51)</f>
        <v>37</v>
      </c>
      <c r="CY51"/>
    </row>
    <row r="52" spans="1:103" ht="15" customHeight="1" x14ac:dyDescent="0.25">
      <c r="A52" s="452"/>
      <c r="B52" s="10">
        <v>50</v>
      </c>
      <c r="C52" s="5">
        <v>416</v>
      </c>
      <c r="D52" s="6">
        <v>30157078</v>
      </c>
      <c r="E52" s="224" t="s">
        <v>519</v>
      </c>
      <c r="F52" s="224" t="s">
        <v>521</v>
      </c>
      <c r="G52" s="224" t="s">
        <v>524</v>
      </c>
      <c r="H52" s="224" t="s">
        <v>544</v>
      </c>
      <c r="I52" s="227">
        <v>44853.588194444441</v>
      </c>
      <c r="J52" s="224" t="s">
        <v>548</v>
      </c>
      <c r="K52" s="152" t="s">
        <v>39</v>
      </c>
      <c r="L52" s="2">
        <v>44853</v>
      </c>
      <c r="M52" s="3">
        <v>0.58611111111111114</v>
      </c>
      <c r="N52" s="11" t="s">
        <v>548</v>
      </c>
      <c r="O52" s="2">
        <v>44853</v>
      </c>
      <c r="P52" s="3">
        <v>0.58819444444444446</v>
      </c>
      <c r="Q52" s="2"/>
      <c r="R52" s="3"/>
      <c r="S52" s="11"/>
      <c r="T52" s="219">
        <v>44853</v>
      </c>
      <c r="U52" s="215">
        <v>0.58819444444444446</v>
      </c>
      <c r="V52" s="11" t="s">
        <v>548</v>
      </c>
      <c r="W52" s="300">
        <f t="shared" si="0"/>
        <v>0</v>
      </c>
      <c r="X52" s="13"/>
      <c r="Y52" s="3"/>
      <c r="Z52" s="11"/>
      <c r="AA52" s="15">
        <f t="shared" si="1"/>
        <v>-44853.588194444441</v>
      </c>
      <c r="AB52" s="13"/>
      <c r="AC52" s="3"/>
      <c r="AD52" s="11"/>
      <c r="AE52" s="15">
        <f t="shared" si="2"/>
        <v>0</v>
      </c>
      <c r="AF52" s="219"/>
      <c r="AG52" s="215"/>
      <c r="AH52" s="218"/>
      <c r="AI52" s="11"/>
      <c r="AJ52" s="15">
        <f t="shared" si="3"/>
        <v>-44853.588194444441</v>
      </c>
      <c r="AK52" s="219"/>
      <c r="AL52" s="215"/>
      <c r="AM52" s="218"/>
      <c r="AN52" s="15">
        <f t="shared" si="4"/>
        <v>-44853.588194444441</v>
      </c>
      <c r="AO52" s="219">
        <v>44853</v>
      </c>
      <c r="AP52" s="215">
        <v>0.59513888888888888</v>
      </c>
      <c r="AQ52" s="18">
        <f t="shared" si="5"/>
        <v>6.9444444452528842E-3</v>
      </c>
      <c r="AR52" s="219">
        <v>44853</v>
      </c>
      <c r="AS52" s="215">
        <v>0.59513888888888888</v>
      </c>
      <c r="AT52" s="218" t="s">
        <v>548</v>
      </c>
      <c r="AU52" s="19">
        <f t="shared" si="6"/>
        <v>6.9444444452528842E-3</v>
      </c>
      <c r="AV52" s="20"/>
      <c r="AW52" s="20"/>
      <c r="AX52" s="20" t="s">
        <v>148</v>
      </c>
      <c r="AY52" s="20" t="s">
        <v>150</v>
      </c>
      <c r="AZ52" s="20" t="s">
        <v>198</v>
      </c>
      <c r="BA52" s="369" t="s">
        <v>398</v>
      </c>
      <c r="BB52" s="270" t="s">
        <v>665</v>
      </c>
      <c r="BC52" s="264" t="s">
        <v>666</v>
      </c>
      <c r="BD52" s="24"/>
      <c r="BE52" s="23" t="s">
        <v>74</v>
      </c>
      <c r="BF52" s="23"/>
      <c r="BJ52" s="25"/>
      <c r="BK52" s="25"/>
      <c r="BL52" s="25"/>
      <c r="BM52" s="25"/>
      <c r="BN52" s="25"/>
      <c r="BO52" s="25"/>
      <c r="BP52" s="25"/>
      <c r="BQ52" s="25"/>
      <c r="BR52" s="25"/>
      <c r="BS52" s="25"/>
      <c r="BT52" s="25"/>
      <c r="CC52" s="25"/>
      <c r="CD52" s="25"/>
      <c r="CE52" s="25"/>
      <c r="CF52" s="47"/>
      <c r="CG52" s="47"/>
      <c r="CH52" s="47"/>
      <c r="CI52" s="47"/>
      <c r="CJ52" s="53"/>
      <c r="CK52"/>
      <c r="CL52"/>
      <c r="CM52"/>
      <c r="CY52"/>
    </row>
    <row r="53" spans="1:103" ht="15" customHeight="1" x14ac:dyDescent="0.25">
      <c r="A53" s="452"/>
      <c r="B53" s="26">
        <v>51</v>
      </c>
      <c r="C53" s="5">
        <v>417</v>
      </c>
      <c r="D53" s="6">
        <v>1086180948</v>
      </c>
      <c r="E53" s="224" t="s">
        <v>519</v>
      </c>
      <c r="F53" s="224" t="s">
        <v>521</v>
      </c>
      <c r="G53" s="224" t="s">
        <v>524</v>
      </c>
      <c r="H53" s="224" t="s">
        <v>530</v>
      </c>
      <c r="I53" s="227">
        <v>44853.631944444445</v>
      </c>
      <c r="J53" s="224" t="s">
        <v>548</v>
      </c>
      <c r="K53" s="152" t="s">
        <v>39</v>
      </c>
      <c r="L53" s="2">
        <v>44853</v>
      </c>
      <c r="M53" s="3">
        <v>0.63194444444444442</v>
      </c>
      <c r="N53" s="11" t="s">
        <v>548</v>
      </c>
      <c r="O53" s="2">
        <v>44853</v>
      </c>
      <c r="P53" s="3">
        <v>0.63194444444444442</v>
      </c>
      <c r="Q53" s="2"/>
      <c r="R53" s="3"/>
      <c r="S53" s="11"/>
      <c r="T53" s="219">
        <v>44853</v>
      </c>
      <c r="U53" s="215">
        <v>0.63194444444444442</v>
      </c>
      <c r="V53" s="11" t="s">
        <v>548</v>
      </c>
      <c r="W53" s="300">
        <f t="shared" si="0"/>
        <v>0</v>
      </c>
      <c r="X53" s="13"/>
      <c r="Y53" s="3"/>
      <c r="Z53" s="11"/>
      <c r="AA53" s="15">
        <f t="shared" si="1"/>
        <v>-44853.631944444445</v>
      </c>
      <c r="AB53" s="13"/>
      <c r="AC53" s="3"/>
      <c r="AD53" s="11"/>
      <c r="AE53" s="15">
        <f t="shared" si="2"/>
        <v>0</v>
      </c>
      <c r="AF53" s="219"/>
      <c r="AG53" s="215"/>
      <c r="AH53" s="218"/>
      <c r="AI53" s="11"/>
      <c r="AJ53" s="15">
        <f t="shared" si="3"/>
        <v>-44853.631944444445</v>
      </c>
      <c r="AK53" s="219"/>
      <c r="AL53" s="215"/>
      <c r="AM53" s="218"/>
      <c r="AN53" s="15">
        <f t="shared" si="4"/>
        <v>-44853.631944444445</v>
      </c>
      <c r="AO53" s="219">
        <v>44853</v>
      </c>
      <c r="AP53" s="215">
        <v>0.65833333333333333</v>
      </c>
      <c r="AQ53" s="18">
        <f t="shared" si="5"/>
        <v>2.6388888887595385E-2</v>
      </c>
      <c r="AR53" s="219">
        <v>44853</v>
      </c>
      <c r="AS53" s="215">
        <v>0.65833333333333333</v>
      </c>
      <c r="AT53" s="218" t="s">
        <v>548</v>
      </c>
      <c r="AU53" s="19">
        <f t="shared" si="6"/>
        <v>2.6388888887595385E-2</v>
      </c>
      <c r="AV53" s="20"/>
      <c r="AW53" s="20"/>
      <c r="AX53" s="20" t="s">
        <v>132</v>
      </c>
      <c r="AY53" s="20" t="s">
        <v>142</v>
      </c>
      <c r="AZ53" s="20" t="s">
        <v>1019</v>
      </c>
      <c r="BA53" s="369" t="s">
        <v>266</v>
      </c>
      <c r="BB53" s="281" t="s">
        <v>667</v>
      </c>
      <c r="BC53" s="264" t="s">
        <v>668</v>
      </c>
      <c r="BD53" s="24"/>
      <c r="BE53" s="23" t="s">
        <v>74</v>
      </c>
      <c r="BF53" s="23"/>
      <c r="BJ53" s="25"/>
      <c r="BK53" s="25"/>
      <c r="BL53" s="25"/>
      <c r="BM53" s="25"/>
      <c r="BN53" s="25"/>
      <c r="BO53" s="25"/>
      <c r="BP53" s="25"/>
      <c r="BQ53" s="25"/>
      <c r="BR53" s="25"/>
      <c r="BS53" s="25"/>
      <c r="BT53" s="25"/>
      <c r="CC53" s="25"/>
      <c r="CD53" s="25"/>
      <c r="CE53" s="25"/>
      <c r="CF53" s="54" t="s">
        <v>73</v>
      </c>
      <c r="CG53" s="54">
        <v>3</v>
      </c>
      <c r="CH53" s="297">
        <f>CG53/CG56</f>
        <v>0.10714285714285714</v>
      </c>
      <c r="CI53" s="47"/>
      <c r="CJ53"/>
      <c r="CK53"/>
      <c r="CL53"/>
      <c r="CM53"/>
      <c r="CY53"/>
    </row>
    <row r="54" spans="1:103" ht="15" customHeight="1" x14ac:dyDescent="0.25">
      <c r="A54" s="452"/>
      <c r="B54" s="10">
        <v>52</v>
      </c>
      <c r="C54" s="8">
        <v>418</v>
      </c>
      <c r="D54" s="6">
        <v>1593638</v>
      </c>
      <c r="E54" s="224" t="s">
        <v>517</v>
      </c>
      <c r="F54" s="224" t="s">
        <v>521</v>
      </c>
      <c r="G54" s="224" t="s">
        <v>524</v>
      </c>
      <c r="H54" s="224" t="s">
        <v>48</v>
      </c>
      <c r="I54" s="227">
        <v>44853.728472222225</v>
      </c>
      <c r="J54" s="224" t="s">
        <v>548</v>
      </c>
      <c r="K54" s="152" t="s">
        <v>63</v>
      </c>
      <c r="L54" s="2">
        <v>44853</v>
      </c>
      <c r="M54" s="3">
        <v>0.70486111111111116</v>
      </c>
      <c r="N54" s="11" t="s">
        <v>548</v>
      </c>
      <c r="O54" s="2">
        <v>44853</v>
      </c>
      <c r="P54" s="3">
        <v>0.72152777777777777</v>
      </c>
      <c r="Q54" s="2">
        <v>44853</v>
      </c>
      <c r="R54" s="3">
        <v>0.72777777777777775</v>
      </c>
      <c r="S54" s="11" t="s">
        <v>548</v>
      </c>
      <c r="T54" s="219">
        <v>44853</v>
      </c>
      <c r="U54" s="215">
        <v>0.7284722222222223</v>
      </c>
      <c r="V54" s="11" t="s">
        <v>548</v>
      </c>
      <c r="W54" s="300">
        <f t="shared" si="0"/>
        <v>6.9444444452528842E-3</v>
      </c>
      <c r="X54" s="13"/>
      <c r="Y54" s="3"/>
      <c r="Z54" s="11"/>
      <c r="AA54" s="15">
        <f t="shared" si="1"/>
        <v>-44853.728472222225</v>
      </c>
      <c r="AB54" s="13"/>
      <c r="AC54" s="3"/>
      <c r="AD54" s="11"/>
      <c r="AE54" s="15">
        <f t="shared" si="2"/>
        <v>0</v>
      </c>
      <c r="AF54" s="219"/>
      <c r="AG54" s="215"/>
      <c r="AH54" s="218"/>
      <c r="AI54" s="11"/>
      <c r="AJ54" s="15">
        <f t="shared" si="3"/>
        <v>-44853.728472222225</v>
      </c>
      <c r="AK54" s="219">
        <v>44856</v>
      </c>
      <c r="AL54" s="215">
        <v>0.39166666666666666</v>
      </c>
      <c r="AM54" s="218" t="s">
        <v>548</v>
      </c>
      <c r="AN54" s="15">
        <f t="shared" si="4"/>
        <v>2.6631944444452529</v>
      </c>
      <c r="AO54" s="219"/>
      <c r="AP54" s="215"/>
      <c r="AQ54" s="18">
        <f t="shared" si="5"/>
        <v>-44853.728472222225</v>
      </c>
      <c r="AR54" s="219"/>
      <c r="AS54" s="215"/>
      <c r="AT54" s="218"/>
      <c r="AU54" s="19">
        <f t="shared" si="6"/>
        <v>-44853.728472222225</v>
      </c>
      <c r="AV54" s="20"/>
      <c r="AW54" s="20" t="s">
        <v>1265</v>
      </c>
      <c r="AX54" s="20" t="s">
        <v>132</v>
      </c>
      <c r="AY54" s="20" t="s">
        <v>134</v>
      </c>
      <c r="AZ54" s="20" t="s">
        <v>158</v>
      </c>
      <c r="BA54" s="369" t="s">
        <v>220</v>
      </c>
      <c r="BB54" s="270" t="s">
        <v>669</v>
      </c>
      <c r="BC54" s="264" t="s">
        <v>670</v>
      </c>
      <c r="BD54" s="24"/>
      <c r="BE54" s="23" t="s">
        <v>74</v>
      </c>
      <c r="BF54" s="23"/>
      <c r="BJ54" s="25"/>
      <c r="BK54" s="25"/>
      <c r="BL54" s="25"/>
      <c r="BM54" s="25"/>
      <c r="BN54" s="25"/>
      <c r="BO54" s="25"/>
      <c r="BP54" s="25"/>
      <c r="BQ54" s="25"/>
      <c r="BR54" s="25"/>
      <c r="BS54" s="25"/>
      <c r="BT54" s="25"/>
      <c r="CC54" s="25"/>
      <c r="CD54" s="25"/>
      <c r="CE54" s="25"/>
      <c r="CF54" s="54" t="s">
        <v>75</v>
      </c>
      <c r="CG54" s="54">
        <v>24</v>
      </c>
      <c r="CH54" s="297">
        <f>CG54/CG56</f>
        <v>0.8571428571428571</v>
      </c>
      <c r="CI54" s="55"/>
      <c r="CJ54"/>
      <c r="CK54"/>
      <c r="CL54"/>
      <c r="CM54"/>
      <c r="CQ54" s="45" t="s">
        <v>79</v>
      </c>
      <c r="CR54" s="35">
        <f>CR51</f>
        <v>37</v>
      </c>
      <c r="CS54" s="46">
        <f>CR54/92</f>
        <v>0.40217391304347827</v>
      </c>
      <c r="CT54" s="47"/>
      <c r="CU54" s="48"/>
      <c r="CV54" s="48"/>
      <c r="CW54" s="48"/>
      <c r="CX54" s="48"/>
      <c r="CY54"/>
    </row>
    <row r="55" spans="1:103" ht="15" customHeight="1" x14ac:dyDescent="0.25">
      <c r="A55" s="452"/>
      <c r="B55" s="26">
        <v>53</v>
      </c>
      <c r="C55" s="9">
        <v>403</v>
      </c>
      <c r="D55" s="6">
        <v>537722668</v>
      </c>
      <c r="E55" s="224" t="s">
        <v>517</v>
      </c>
      <c r="F55" s="224" t="s">
        <v>521</v>
      </c>
      <c r="G55" s="224" t="s">
        <v>524</v>
      </c>
      <c r="H55" s="224" t="s">
        <v>53</v>
      </c>
      <c r="I55" s="227">
        <v>44854.758333333331</v>
      </c>
      <c r="J55" s="224" t="s">
        <v>549</v>
      </c>
      <c r="K55" s="152" t="s">
        <v>126</v>
      </c>
      <c r="L55" s="2">
        <v>44851</v>
      </c>
      <c r="M55" s="3">
        <v>0.80555555555555547</v>
      </c>
      <c r="N55" s="11" t="s">
        <v>567</v>
      </c>
      <c r="O55" s="2">
        <v>44854</v>
      </c>
      <c r="P55" s="3">
        <v>0.7583333333333333</v>
      </c>
      <c r="Q55" s="2">
        <v>44854</v>
      </c>
      <c r="R55" s="3">
        <v>0.75763888888888886</v>
      </c>
      <c r="S55" s="11" t="s">
        <v>567</v>
      </c>
      <c r="T55" s="219">
        <v>44854</v>
      </c>
      <c r="U55" s="215">
        <v>0.7583333333333333</v>
      </c>
      <c r="V55" s="11" t="s">
        <v>549</v>
      </c>
      <c r="W55" s="300">
        <f t="shared" si="0"/>
        <v>0</v>
      </c>
      <c r="X55" s="13"/>
      <c r="Y55" s="3"/>
      <c r="Z55" s="11"/>
      <c r="AA55" s="15">
        <f t="shared" si="1"/>
        <v>-44854.758333333331</v>
      </c>
      <c r="AB55" s="13"/>
      <c r="AC55" s="3"/>
      <c r="AD55" s="11"/>
      <c r="AE55" s="15">
        <f t="shared" si="2"/>
        <v>0</v>
      </c>
      <c r="AF55" s="219"/>
      <c r="AG55" s="215"/>
      <c r="AH55" s="218"/>
      <c r="AI55" s="11"/>
      <c r="AJ55" s="15">
        <f t="shared" si="3"/>
        <v>-44854.758333333331</v>
      </c>
      <c r="AK55" s="219"/>
      <c r="AL55" s="215"/>
      <c r="AM55" s="218"/>
      <c r="AN55" s="15">
        <f t="shared" si="4"/>
        <v>-44854.758333333331</v>
      </c>
      <c r="AO55" s="219">
        <v>44856</v>
      </c>
      <c r="AP55" s="215">
        <v>0.4055555555555555</v>
      </c>
      <c r="AQ55" s="18">
        <f t="shared" si="5"/>
        <v>1.6472222222218988</v>
      </c>
      <c r="AR55" s="219">
        <v>44861</v>
      </c>
      <c r="AS55" s="215">
        <v>0.72361111111111109</v>
      </c>
      <c r="AT55" s="218" t="s">
        <v>549</v>
      </c>
      <c r="AU55" s="19">
        <f t="shared" si="6"/>
        <v>6.9652777777810115</v>
      </c>
      <c r="AV55" s="20">
        <v>6853</v>
      </c>
      <c r="AW55" s="20" t="s">
        <v>1266</v>
      </c>
      <c r="AX55" s="20" t="s">
        <v>140</v>
      </c>
      <c r="AY55" s="20" t="s">
        <v>162</v>
      </c>
      <c r="AZ55" s="20" t="s">
        <v>1185</v>
      </c>
      <c r="BA55" s="369" t="s">
        <v>482</v>
      </c>
      <c r="BB55" s="270" t="s">
        <v>671</v>
      </c>
      <c r="BC55" s="264" t="s">
        <v>672</v>
      </c>
      <c r="BD55" s="24"/>
      <c r="BE55" s="23" t="s">
        <v>74</v>
      </c>
      <c r="BF55" s="23"/>
      <c r="BJ55" s="25"/>
      <c r="BK55" s="25"/>
      <c r="BL55" s="25"/>
      <c r="BM55" s="25"/>
      <c r="BN55" s="25"/>
      <c r="BO55" s="25"/>
      <c r="BP55" s="25"/>
      <c r="BQ55" s="25"/>
      <c r="BR55" s="25"/>
      <c r="BS55" s="25"/>
      <c r="BT55" s="25"/>
      <c r="CC55" s="25"/>
      <c r="CD55" s="25"/>
      <c r="CE55" s="25"/>
      <c r="CF55" s="54" t="s">
        <v>76</v>
      </c>
      <c r="CG55" s="54">
        <v>1</v>
      </c>
      <c r="CH55" s="297">
        <f>CG55/CG56</f>
        <v>3.5714285714285712E-2</v>
      </c>
      <c r="CI55" s="55"/>
      <c r="CJ55"/>
      <c r="CK55"/>
      <c r="CL55"/>
      <c r="CM55"/>
      <c r="CQ55" s="49"/>
      <c r="CR55" s="49"/>
      <c r="CS55" s="49"/>
      <c r="CT55" s="49"/>
      <c r="CU55" s="48"/>
      <c r="CV55" s="48"/>
      <c r="CW55" s="48"/>
      <c r="CX55" s="48"/>
      <c r="CY55"/>
    </row>
    <row r="56" spans="1:103" ht="15" customHeight="1" x14ac:dyDescent="0.25">
      <c r="A56" s="452"/>
      <c r="B56" s="10">
        <v>54</v>
      </c>
      <c r="C56" s="9">
        <v>410</v>
      </c>
      <c r="D56" s="6">
        <v>30017415</v>
      </c>
      <c r="E56" s="224" t="s">
        <v>518</v>
      </c>
      <c r="F56" s="224" t="s">
        <v>521</v>
      </c>
      <c r="G56" s="224" t="s">
        <v>525</v>
      </c>
      <c r="H56" s="224" t="s">
        <v>70</v>
      </c>
      <c r="I56" s="227">
        <v>44854.802083333336</v>
      </c>
      <c r="J56" s="224" t="s">
        <v>549</v>
      </c>
      <c r="K56" s="152" t="s">
        <v>126</v>
      </c>
      <c r="L56" s="2">
        <v>44852</v>
      </c>
      <c r="M56" s="3" t="s">
        <v>673</v>
      </c>
      <c r="N56" s="11" t="s">
        <v>567</v>
      </c>
      <c r="O56" s="2">
        <v>44854</v>
      </c>
      <c r="P56" s="3">
        <v>0.80208333333333337</v>
      </c>
      <c r="Q56" s="2">
        <v>44854</v>
      </c>
      <c r="R56" s="3">
        <v>0.76041666666666663</v>
      </c>
      <c r="S56" s="11" t="s">
        <v>567</v>
      </c>
      <c r="T56" s="219">
        <v>44854</v>
      </c>
      <c r="U56" s="215">
        <v>0.80347222222222225</v>
      </c>
      <c r="V56" s="11" t="s">
        <v>549</v>
      </c>
      <c r="W56" s="300">
        <f t="shared" si="0"/>
        <v>1.3888888861401938E-3</v>
      </c>
      <c r="X56" s="13">
        <v>44856</v>
      </c>
      <c r="Y56" s="3">
        <v>0.76666666666666661</v>
      </c>
      <c r="Z56" s="218" t="s">
        <v>549</v>
      </c>
      <c r="AA56" s="15">
        <f t="shared" si="1"/>
        <v>1.9631944444481633</v>
      </c>
      <c r="AB56" s="13">
        <v>44861</v>
      </c>
      <c r="AC56" s="3">
        <v>0.71805555555555556</v>
      </c>
      <c r="AD56" s="218" t="s">
        <v>549</v>
      </c>
      <c r="AE56" s="15">
        <f t="shared" si="2"/>
        <v>4.9513888888832298</v>
      </c>
      <c r="AF56" s="219">
        <v>44866</v>
      </c>
      <c r="AG56" s="215">
        <v>0.75416666666666676</v>
      </c>
      <c r="AH56" s="218" t="s">
        <v>549</v>
      </c>
      <c r="AI56" s="11" t="s">
        <v>570</v>
      </c>
      <c r="AJ56" s="15">
        <f t="shared" si="3"/>
        <v>11.950694444443798</v>
      </c>
      <c r="AK56" s="219">
        <v>44962</v>
      </c>
      <c r="AL56" s="215">
        <v>0.79375000000000007</v>
      </c>
      <c r="AM56" s="218" t="s">
        <v>549</v>
      </c>
      <c r="AN56" s="15">
        <f t="shared" si="4"/>
        <v>107.99027777777519</v>
      </c>
      <c r="AO56" s="219"/>
      <c r="AP56" s="215"/>
      <c r="AQ56" s="18">
        <f t="shared" si="5"/>
        <v>-44854.803472222222</v>
      </c>
      <c r="AR56" s="219"/>
      <c r="AS56" s="215"/>
      <c r="AT56" s="218"/>
      <c r="AU56" s="19">
        <f t="shared" si="6"/>
        <v>-44854.803472222222</v>
      </c>
      <c r="AV56" s="20"/>
      <c r="AW56" s="20"/>
      <c r="AX56" s="20" t="s">
        <v>140</v>
      </c>
      <c r="AY56" s="20" t="s">
        <v>162</v>
      </c>
      <c r="AZ56" s="20" t="s">
        <v>1185</v>
      </c>
      <c r="BA56" s="369" t="s">
        <v>482</v>
      </c>
      <c r="BB56" s="270" t="s">
        <v>677</v>
      </c>
      <c r="BC56" s="264" t="s">
        <v>676</v>
      </c>
      <c r="BD56" s="24"/>
      <c r="BE56" s="23" t="s">
        <v>74</v>
      </c>
      <c r="BF56" s="23"/>
      <c r="BJ56" s="25"/>
      <c r="BK56" s="25"/>
      <c r="BL56" s="25"/>
      <c r="BM56" s="25"/>
      <c r="BN56" s="25"/>
      <c r="BO56" s="25"/>
      <c r="BP56" s="25"/>
      <c r="BQ56" s="25"/>
      <c r="BR56" s="25"/>
      <c r="BS56" s="25"/>
      <c r="BT56" s="25"/>
      <c r="CC56" s="25"/>
      <c r="CD56" s="25"/>
      <c r="CE56" s="25"/>
      <c r="CF56" s="298" t="s">
        <v>67</v>
      </c>
      <c r="CG56" s="298">
        <f>CG53+CG54+CG55</f>
        <v>28</v>
      </c>
      <c r="CH56" s="299">
        <f>SUM(CH53:CH55)</f>
        <v>0.99999999999999989</v>
      </c>
      <c r="CI56" s="49"/>
      <c r="CJ56"/>
      <c r="CK56"/>
      <c r="CL56"/>
      <c r="CM56"/>
      <c r="CQ56" s="50" t="s">
        <v>39</v>
      </c>
      <c r="CR56" s="32" t="s">
        <v>41</v>
      </c>
      <c r="CS56" s="33" t="s">
        <v>63</v>
      </c>
      <c r="CT56" s="34" t="s">
        <v>52</v>
      </c>
      <c r="CU56" s="48"/>
      <c r="CV56" s="48"/>
      <c r="CW56" s="48"/>
      <c r="CX56" s="48"/>
      <c r="CY56"/>
    </row>
    <row r="57" spans="1:103" ht="15" customHeight="1" x14ac:dyDescent="0.25">
      <c r="A57" s="452">
        <v>4</v>
      </c>
      <c r="B57" s="10">
        <v>55</v>
      </c>
      <c r="C57" s="5">
        <v>419</v>
      </c>
      <c r="D57" s="6">
        <v>30120044</v>
      </c>
      <c r="E57" s="224" t="s">
        <v>518</v>
      </c>
      <c r="F57" s="224" t="s">
        <v>521</v>
      </c>
      <c r="G57" s="224" t="s">
        <v>524</v>
      </c>
      <c r="H57" s="224" t="s">
        <v>544</v>
      </c>
      <c r="I57" s="227">
        <v>44856.400694444441</v>
      </c>
      <c r="J57" s="224" t="s">
        <v>549</v>
      </c>
      <c r="K57" s="152" t="s">
        <v>41</v>
      </c>
      <c r="L57" s="2">
        <v>44853</v>
      </c>
      <c r="M57" s="3">
        <v>0.74722222222222223</v>
      </c>
      <c r="N57" s="11" t="s">
        <v>567</v>
      </c>
      <c r="O57" s="2">
        <v>44856</v>
      </c>
      <c r="P57" s="3">
        <v>0.40069444444444446</v>
      </c>
      <c r="Q57" s="2">
        <v>44854</v>
      </c>
      <c r="R57" s="3">
        <v>0.7319444444444444</v>
      </c>
      <c r="S57" s="11" t="s">
        <v>567</v>
      </c>
      <c r="T57" s="219">
        <v>44854</v>
      </c>
      <c r="U57" s="215">
        <v>0.75416666666666676</v>
      </c>
      <c r="V57" s="11" t="s">
        <v>549</v>
      </c>
      <c r="W57" s="300">
        <f t="shared" si="0"/>
        <v>-1.6465277777751908</v>
      </c>
      <c r="X57" s="13"/>
      <c r="Y57" s="3"/>
      <c r="Z57" s="11"/>
      <c r="AA57" s="15">
        <f t="shared" si="1"/>
        <v>-44854.754166666666</v>
      </c>
      <c r="AB57" s="13"/>
      <c r="AC57" s="3"/>
      <c r="AD57" s="11"/>
      <c r="AE57" s="15">
        <f t="shared" si="2"/>
        <v>0</v>
      </c>
      <c r="AF57" s="219"/>
      <c r="AG57" s="215"/>
      <c r="AH57" s="218"/>
      <c r="AI57" s="11"/>
      <c r="AJ57" s="15">
        <f t="shared" si="3"/>
        <v>-44854.754166666666</v>
      </c>
      <c r="AK57" s="219"/>
      <c r="AL57" s="215"/>
      <c r="AM57" s="218"/>
      <c r="AN57" s="15">
        <f t="shared" si="4"/>
        <v>-44854.754166666666</v>
      </c>
      <c r="AO57" s="219">
        <v>44856</v>
      </c>
      <c r="AP57" s="215">
        <v>0.70486111111111116</v>
      </c>
      <c r="AQ57" s="18">
        <f t="shared" si="5"/>
        <v>1.9506944444437977</v>
      </c>
      <c r="AR57" s="219">
        <v>44856</v>
      </c>
      <c r="AS57" s="215">
        <v>0.74305555555555547</v>
      </c>
      <c r="AT57" s="218" t="s">
        <v>549</v>
      </c>
      <c r="AU57" s="19">
        <f t="shared" si="6"/>
        <v>1.9888888888890506</v>
      </c>
      <c r="AV57" s="20"/>
      <c r="AW57" s="20" t="s">
        <v>1267</v>
      </c>
      <c r="AX57" s="20" t="s">
        <v>132</v>
      </c>
      <c r="AY57" s="20" t="s">
        <v>134</v>
      </c>
      <c r="AZ57" s="20" t="s">
        <v>144</v>
      </c>
      <c r="BA57" s="369" t="s">
        <v>180</v>
      </c>
      <c r="BB57" s="270" t="s">
        <v>674</v>
      </c>
      <c r="BC57" s="264" t="s">
        <v>675</v>
      </c>
      <c r="BD57" s="24"/>
      <c r="BE57" s="23" t="s">
        <v>74</v>
      </c>
      <c r="BF57" s="23"/>
      <c r="BJ57" s="25"/>
      <c r="BK57" s="25"/>
      <c r="BL57" s="25"/>
      <c r="BM57" s="25"/>
      <c r="BN57" s="25"/>
      <c r="BO57" s="25"/>
      <c r="BP57" s="25"/>
      <c r="BQ57" s="25"/>
      <c r="BR57" s="25"/>
      <c r="BS57" s="25"/>
      <c r="BT57" s="25"/>
      <c r="CC57" s="25"/>
      <c r="CD57" s="25"/>
      <c r="CE57" s="25"/>
      <c r="CF57" s="54" t="s">
        <v>77</v>
      </c>
      <c r="CG57" s="54">
        <v>22</v>
      </c>
      <c r="CH57" s="297">
        <f>CG57/CG61</f>
        <v>0.70967741935483875</v>
      </c>
      <c r="CI57" s="49"/>
      <c r="CJ57"/>
      <c r="CK57"/>
      <c r="CL57"/>
      <c r="CM57"/>
      <c r="CQ57" s="51">
        <f>CT51</f>
        <v>5</v>
      </c>
      <c r="CR57" s="44">
        <f>CU51</f>
        <v>6</v>
      </c>
      <c r="CS57" s="44">
        <f>CV51</f>
        <v>5</v>
      </c>
      <c r="CT57" s="44">
        <f>CW51</f>
        <v>21</v>
      </c>
      <c r="CU57" s="48"/>
      <c r="CV57" s="48"/>
      <c r="CW57" s="48"/>
      <c r="CX57" s="48"/>
      <c r="CY57"/>
    </row>
    <row r="58" spans="1:103" ht="15" customHeight="1" x14ac:dyDescent="0.25">
      <c r="A58" s="452"/>
      <c r="B58" s="285">
        <v>56</v>
      </c>
      <c r="C58" s="5">
        <v>478</v>
      </c>
      <c r="D58" s="6">
        <v>1718885</v>
      </c>
      <c r="E58" s="224" t="s">
        <v>519</v>
      </c>
      <c r="F58" s="224" t="s">
        <v>523</v>
      </c>
      <c r="G58" s="224" t="s">
        <v>524</v>
      </c>
      <c r="H58" s="224" t="s">
        <v>46</v>
      </c>
      <c r="I58" s="227">
        <v>44856.612500000003</v>
      </c>
      <c r="J58" s="224" t="s">
        <v>548</v>
      </c>
      <c r="K58" s="152" t="s">
        <v>126</v>
      </c>
      <c r="L58" s="2">
        <v>44856</v>
      </c>
      <c r="M58" s="3">
        <v>0.61249999999999993</v>
      </c>
      <c r="N58" s="11" t="s">
        <v>548</v>
      </c>
      <c r="O58" s="2">
        <v>44856</v>
      </c>
      <c r="P58" s="3">
        <v>0.61249999999999993</v>
      </c>
      <c r="Q58" s="2"/>
      <c r="R58" s="3"/>
      <c r="S58" s="11"/>
      <c r="T58" s="219">
        <v>44856</v>
      </c>
      <c r="U58" s="215">
        <v>0.61249999999999993</v>
      </c>
      <c r="V58" s="11" t="s">
        <v>549</v>
      </c>
      <c r="W58" s="300">
        <f t="shared" si="0"/>
        <v>0</v>
      </c>
      <c r="X58" s="13"/>
      <c r="Y58" s="3"/>
      <c r="Z58" s="11"/>
      <c r="AA58" s="15">
        <f t="shared" si="1"/>
        <v>-44856.612500000003</v>
      </c>
      <c r="AB58" s="13"/>
      <c r="AC58" s="3"/>
      <c r="AD58" s="11"/>
      <c r="AE58" s="15">
        <f t="shared" si="2"/>
        <v>0</v>
      </c>
      <c r="AF58" s="219"/>
      <c r="AG58" s="215"/>
      <c r="AH58" s="218"/>
      <c r="AI58" s="11"/>
      <c r="AJ58" s="15">
        <f t="shared" si="3"/>
        <v>-44856.612500000003</v>
      </c>
      <c r="AK58" s="219"/>
      <c r="AL58" s="215"/>
      <c r="AM58" s="218"/>
      <c r="AN58" s="15">
        <f t="shared" si="4"/>
        <v>-44856.612500000003</v>
      </c>
      <c r="AO58" s="219">
        <v>44861</v>
      </c>
      <c r="AP58" s="215">
        <v>0.625</v>
      </c>
      <c r="AQ58" s="18">
        <f t="shared" si="5"/>
        <v>5.0124999999970896</v>
      </c>
      <c r="AR58" s="219">
        <v>44861</v>
      </c>
      <c r="AS58" s="215">
        <v>0.625</v>
      </c>
      <c r="AT58" s="218" t="s">
        <v>548</v>
      </c>
      <c r="AU58" s="19">
        <f t="shared" si="6"/>
        <v>5.0124999999970896</v>
      </c>
      <c r="AV58" s="20"/>
      <c r="AW58" s="20"/>
      <c r="AX58" s="20" t="s">
        <v>132</v>
      </c>
      <c r="AY58" s="20" t="s">
        <v>142</v>
      </c>
      <c r="AZ58" s="20" t="s">
        <v>1186</v>
      </c>
      <c r="BA58" s="369" t="s">
        <v>312</v>
      </c>
      <c r="BB58" s="270" t="s">
        <v>678</v>
      </c>
      <c r="BC58" s="264" t="s">
        <v>679</v>
      </c>
      <c r="BD58" s="24"/>
      <c r="BE58" s="23" t="s">
        <v>74</v>
      </c>
      <c r="BF58" s="23"/>
      <c r="BJ58" s="25"/>
      <c r="BK58" s="25"/>
      <c r="BL58" s="25"/>
      <c r="BM58" s="25"/>
      <c r="BN58" s="25"/>
      <c r="BO58" s="25"/>
      <c r="BP58" s="25"/>
      <c r="BQ58" s="25"/>
      <c r="BR58" s="25"/>
      <c r="BS58" s="25"/>
      <c r="BT58" s="25"/>
      <c r="CC58" s="25"/>
      <c r="CD58" s="25"/>
      <c r="CE58" s="25"/>
      <c r="CF58" s="54" t="s">
        <v>78</v>
      </c>
      <c r="CG58" s="54">
        <v>3</v>
      </c>
      <c r="CH58" s="297">
        <f>CG58/CG61</f>
        <v>9.6774193548387094E-2</v>
      </c>
      <c r="CI58" s="49"/>
      <c r="CJ58"/>
      <c r="CK58"/>
      <c r="CL58"/>
      <c r="CM58"/>
      <c r="CQ58" s="52">
        <f>CQ57/CR54</f>
        <v>0.13513513513513514</v>
      </c>
      <c r="CR58" s="52">
        <f>CR57/CR54</f>
        <v>0.16216216216216217</v>
      </c>
      <c r="CS58" s="52">
        <f>CS57/CR54</f>
        <v>0.13513513513513514</v>
      </c>
      <c r="CT58" s="52">
        <f>CT57/CR54</f>
        <v>0.56756756756756754</v>
      </c>
      <c r="CU58" s="48"/>
      <c r="CV58" s="48"/>
      <c r="CW58" s="48"/>
      <c r="CX58" s="48"/>
      <c r="CY58"/>
    </row>
    <row r="59" spans="1:103" ht="15" customHeight="1" x14ac:dyDescent="0.25">
      <c r="A59" s="452"/>
      <c r="B59" s="10">
        <v>57</v>
      </c>
      <c r="C59" s="5">
        <v>432</v>
      </c>
      <c r="D59" s="6">
        <v>1833685</v>
      </c>
      <c r="E59" s="224" t="s">
        <v>518</v>
      </c>
      <c r="F59" s="224" t="s">
        <v>522</v>
      </c>
      <c r="G59" s="224" t="s">
        <v>524</v>
      </c>
      <c r="H59" s="224" t="s">
        <v>535</v>
      </c>
      <c r="I59" s="227">
        <v>44856.648611111108</v>
      </c>
      <c r="J59" s="224" t="s">
        <v>549</v>
      </c>
      <c r="K59" s="152" t="s">
        <v>39</v>
      </c>
      <c r="L59" s="2">
        <v>44857</v>
      </c>
      <c r="M59" s="3">
        <v>0.63194444444444442</v>
      </c>
      <c r="N59" s="11" t="s">
        <v>567</v>
      </c>
      <c r="O59" s="2">
        <v>44857</v>
      </c>
      <c r="P59" s="3">
        <v>0.64861111111111114</v>
      </c>
      <c r="Q59" s="2">
        <v>44858</v>
      </c>
      <c r="R59" s="3">
        <v>0.73263888888888884</v>
      </c>
      <c r="S59" s="11" t="s">
        <v>567</v>
      </c>
      <c r="T59" s="219">
        <v>44858</v>
      </c>
      <c r="U59" s="215">
        <v>0.73263888888888884</v>
      </c>
      <c r="V59" s="11" t="s">
        <v>549</v>
      </c>
      <c r="W59" s="300">
        <f t="shared" si="0"/>
        <v>1.0840277777824667</v>
      </c>
      <c r="X59" s="13"/>
      <c r="Y59" s="3"/>
      <c r="Z59" s="11"/>
      <c r="AA59" s="15">
        <f t="shared" si="1"/>
        <v>-44858.732638888891</v>
      </c>
      <c r="AB59" s="13"/>
      <c r="AC59" s="3"/>
      <c r="AD59" s="11"/>
      <c r="AE59" s="15">
        <f t="shared" si="2"/>
        <v>0</v>
      </c>
      <c r="AF59" s="219"/>
      <c r="AG59" s="215"/>
      <c r="AH59" s="218"/>
      <c r="AI59" s="11"/>
      <c r="AJ59" s="15">
        <f t="shared" si="3"/>
        <v>-44858.732638888891</v>
      </c>
      <c r="AK59" s="219"/>
      <c r="AL59" s="215"/>
      <c r="AM59" s="218"/>
      <c r="AN59" s="15">
        <f t="shared" si="4"/>
        <v>-44858.732638888891</v>
      </c>
      <c r="AO59" s="219">
        <v>44858</v>
      </c>
      <c r="AP59" s="215">
        <v>0.73402777777777783</v>
      </c>
      <c r="AQ59" s="18">
        <f t="shared" si="5"/>
        <v>1.3888888861401938E-3</v>
      </c>
      <c r="AR59" s="219">
        <v>44858</v>
      </c>
      <c r="AS59" s="215">
        <v>0.73402777777777783</v>
      </c>
      <c r="AT59" s="218" t="s">
        <v>549</v>
      </c>
      <c r="AU59" s="19">
        <f t="shared" si="6"/>
        <v>1.3888888861401938E-3</v>
      </c>
      <c r="AV59" s="20"/>
      <c r="AW59" s="20"/>
      <c r="AX59" s="20" t="s">
        <v>148</v>
      </c>
      <c r="AY59" s="20" t="s">
        <v>156</v>
      </c>
      <c r="AZ59" s="20" t="s">
        <v>218</v>
      </c>
      <c r="BA59" s="369" t="s">
        <v>474</v>
      </c>
      <c r="BB59" s="281" t="s">
        <v>680</v>
      </c>
      <c r="BC59" s="264" t="s">
        <v>681</v>
      </c>
      <c r="BD59" s="24"/>
      <c r="BE59" s="23" t="s">
        <v>74</v>
      </c>
      <c r="BF59" s="23"/>
      <c r="BJ59" s="25"/>
      <c r="BK59" s="25"/>
      <c r="BL59" s="25"/>
      <c r="BM59" s="25"/>
      <c r="BN59" s="25"/>
      <c r="BO59" s="25"/>
      <c r="BP59" s="25"/>
      <c r="BQ59" s="25"/>
      <c r="BR59" s="25"/>
      <c r="BS59" s="25"/>
      <c r="BT59" s="25"/>
      <c r="CC59" s="25"/>
      <c r="CD59" s="25"/>
      <c r="CE59" s="25"/>
      <c r="CF59" s="54" t="s">
        <v>81</v>
      </c>
      <c r="CG59" s="54">
        <v>5</v>
      </c>
      <c r="CH59" s="297">
        <f>CG59/CG61</f>
        <v>0.16129032258064516</v>
      </c>
      <c r="CI59" s="49"/>
      <c r="CJ59"/>
      <c r="CK59"/>
      <c r="CL59"/>
      <c r="CM59"/>
      <c r="CQ59" s="61"/>
      <c r="CR59" s="61"/>
      <c r="CS59" s="61"/>
      <c r="CT59" s="61"/>
      <c r="CU59" s="48"/>
      <c r="CV59" s="48"/>
      <c r="CW59" s="48"/>
      <c r="CX59" s="48"/>
      <c r="CY59"/>
    </row>
    <row r="60" spans="1:103" ht="15" customHeight="1" x14ac:dyDescent="0.25">
      <c r="A60" s="452"/>
      <c r="B60" s="10">
        <v>58</v>
      </c>
      <c r="C60" s="5">
        <v>389</v>
      </c>
      <c r="D60" s="6">
        <v>30227949</v>
      </c>
      <c r="E60" s="224" t="s">
        <v>518</v>
      </c>
      <c r="F60" s="224" t="s">
        <v>521</v>
      </c>
      <c r="G60" s="224" t="s">
        <v>526</v>
      </c>
      <c r="H60" s="224" t="s">
        <v>54</v>
      </c>
      <c r="I60" s="227">
        <v>44856.765277777777</v>
      </c>
      <c r="J60" s="224" t="s">
        <v>549</v>
      </c>
      <c r="K60" s="152" t="s">
        <v>41</v>
      </c>
      <c r="L60" s="2">
        <v>44847</v>
      </c>
      <c r="M60" s="3">
        <v>0.82430555555555562</v>
      </c>
      <c r="N60" s="11" t="s">
        <v>567</v>
      </c>
      <c r="O60" s="2">
        <v>44856</v>
      </c>
      <c r="P60" s="3">
        <v>0.76527777777777783</v>
      </c>
      <c r="Q60" s="2">
        <v>44854</v>
      </c>
      <c r="R60" s="3">
        <v>0.8222222222222223</v>
      </c>
      <c r="S60" s="11" t="s">
        <v>567</v>
      </c>
      <c r="T60" s="219">
        <v>44854</v>
      </c>
      <c r="U60" s="215">
        <v>0.8222222222222223</v>
      </c>
      <c r="V60" s="11" t="s">
        <v>549</v>
      </c>
      <c r="W60" s="300">
        <f t="shared" si="0"/>
        <v>-1.9430555555518367</v>
      </c>
      <c r="X60" s="13"/>
      <c r="Y60" s="3"/>
      <c r="Z60" s="11"/>
      <c r="AA60" s="15">
        <f t="shared" si="1"/>
        <v>-44854.822222222225</v>
      </c>
      <c r="AB60" s="13"/>
      <c r="AC60" s="3"/>
      <c r="AD60" s="11"/>
      <c r="AE60" s="15">
        <f t="shared" si="2"/>
        <v>0</v>
      </c>
      <c r="AF60" s="219"/>
      <c r="AG60" s="215"/>
      <c r="AH60" s="218"/>
      <c r="AI60" s="11"/>
      <c r="AJ60" s="15">
        <f t="shared" si="3"/>
        <v>-44854.822222222225</v>
      </c>
      <c r="AK60" s="219"/>
      <c r="AL60" s="215"/>
      <c r="AM60" s="218"/>
      <c r="AN60" s="15">
        <f t="shared" si="4"/>
        <v>-44854.822222222225</v>
      </c>
      <c r="AO60" s="219">
        <v>44856</v>
      </c>
      <c r="AP60" s="215">
        <v>0.76597222222222217</v>
      </c>
      <c r="AQ60" s="18">
        <f t="shared" si="5"/>
        <v>1.9437499999985448</v>
      </c>
      <c r="AR60" s="219">
        <v>44856</v>
      </c>
      <c r="AS60" s="215">
        <v>0.76597222222222217</v>
      </c>
      <c r="AT60" s="218" t="s">
        <v>549</v>
      </c>
      <c r="AU60" s="19">
        <f t="shared" si="6"/>
        <v>1.9437499999985448</v>
      </c>
      <c r="AV60" s="20"/>
      <c r="AW60" s="20" t="s">
        <v>1269</v>
      </c>
      <c r="AX60" s="20" t="s">
        <v>148</v>
      </c>
      <c r="AY60" s="20" t="s">
        <v>150</v>
      </c>
      <c r="AZ60" s="20" t="s">
        <v>1111</v>
      </c>
      <c r="BA60" s="369" t="s">
        <v>390</v>
      </c>
      <c r="BB60" s="270" t="s">
        <v>682</v>
      </c>
      <c r="BC60" s="264" t="s">
        <v>683</v>
      </c>
      <c r="BD60" s="24"/>
      <c r="BE60" s="23" t="s">
        <v>74</v>
      </c>
      <c r="BF60" s="23"/>
      <c r="BJ60" s="25"/>
      <c r="BK60" s="25"/>
      <c r="BL60" s="25"/>
      <c r="BM60" s="25"/>
      <c r="BN60" s="25"/>
      <c r="BO60" s="25"/>
      <c r="BP60" s="25"/>
      <c r="BQ60" s="25"/>
      <c r="BR60" s="25"/>
      <c r="BS60" s="25"/>
      <c r="BT60" s="25"/>
      <c r="BU60" s="25"/>
      <c r="BV60"/>
      <c r="BW60"/>
      <c r="BX60"/>
      <c r="BY60" s="25"/>
      <c r="BZ60" s="25"/>
      <c r="CA60" s="25"/>
      <c r="CB60" s="25"/>
      <c r="CC60" s="25"/>
      <c r="CD60" s="25"/>
      <c r="CE60" s="25"/>
      <c r="CF60" s="54" t="s">
        <v>82</v>
      </c>
      <c r="CG60" s="54">
        <v>1</v>
      </c>
      <c r="CH60" s="297">
        <f>CG60/CG61</f>
        <v>3.2258064516129031E-2</v>
      </c>
      <c r="CI60" s="25"/>
      <c r="CJ60"/>
      <c r="CK60"/>
      <c r="CL60"/>
      <c r="CM60"/>
      <c r="CQ60" s="47"/>
      <c r="CR60" s="47"/>
      <c r="CS60" s="47"/>
      <c r="CT60" s="47"/>
      <c r="CU60" s="53"/>
      <c r="CV60" s="48"/>
      <c r="CW60"/>
      <c r="CX60"/>
      <c r="CY60"/>
    </row>
    <row r="61" spans="1:103" ht="15" customHeight="1" x14ac:dyDescent="0.25">
      <c r="A61" s="452"/>
      <c r="B61" s="26">
        <v>59</v>
      </c>
      <c r="C61" s="9">
        <v>423</v>
      </c>
      <c r="D61" s="6">
        <v>1571840</v>
      </c>
      <c r="E61" s="224" t="s">
        <v>517</v>
      </c>
      <c r="F61" s="224" t="s">
        <v>522</v>
      </c>
      <c r="G61" s="224" t="s">
        <v>525</v>
      </c>
      <c r="H61" s="224" t="s">
        <v>562</v>
      </c>
      <c r="I61" s="227">
        <v>44857.607638888891</v>
      </c>
      <c r="J61" s="224" t="s">
        <v>548</v>
      </c>
      <c r="K61" s="152" t="s">
        <v>126</v>
      </c>
      <c r="L61" s="2">
        <v>44854</v>
      </c>
      <c r="M61" s="3">
        <v>0.9</v>
      </c>
      <c r="N61" s="11" t="s">
        <v>548</v>
      </c>
      <c r="O61" s="2">
        <v>44857</v>
      </c>
      <c r="P61" s="3">
        <v>0.60763888888888895</v>
      </c>
      <c r="Q61" s="2">
        <v>44857</v>
      </c>
      <c r="R61" s="3">
        <v>0.59583333333333333</v>
      </c>
      <c r="S61" s="11" t="s">
        <v>548</v>
      </c>
      <c r="T61" s="219">
        <v>44857</v>
      </c>
      <c r="U61" s="215">
        <v>0.60902777777777783</v>
      </c>
      <c r="V61" s="11" t="s">
        <v>548</v>
      </c>
      <c r="W61" s="300">
        <f t="shared" si="0"/>
        <v>1.3888888861401938E-3</v>
      </c>
      <c r="X61" s="13">
        <v>44857</v>
      </c>
      <c r="Y61" s="3">
        <v>0.60902777777777783</v>
      </c>
      <c r="Z61" s="218" t="s">
        <v>548</v>
      </c>
      <c r="AA61" s="15">
        <f t="shared" si="1"/>
        <v>0</v>
      </c>
      <c r="AB61" s="13">
        <v>44859</v>
      </c>
      <c r="AC61" s="3">
        <v>0.64861111111111114</v>
      </c>
      <c r="AD61" s="218" t="s">
        <v>548</v>
      </c>
      <c r="AE61" s="15">
        <f t="shared" si="2"/>
        <v>2.0395833333313931</v>
      </c>
      <c r="AF61" s="219">
        <v>44860</v>
      </c>
      <c r="AG61" s="215">
        <v>0.50277777777777777</v>
      </c>
      <c r="AH61" s="218" t="s">
        <v>548</v>
      </c>
      <c r="AI61" s="11" t="s">
        <v>570</v>
      </c>
      <c r="AJ61" s="15">
        <f t="shared" si="3"/>
        <v>2.8937500000029104</v>
      </c>
      <c r="AK61" s="219"/>
      <c r="AL61" s="215"/>
      <c r="AM61" s="218"/>
      <c r="AN61" s="15">
        <f t="shared" si="4"/>
        <v>-44857.609027777777</v>
      </c>
      <c r="AO61" s="219">
        <v>44867</v>
      </c>
      <c r="AP61" s="215">
        <v>0.4604166666666667</v>
      </c>
      <c r="AQ61" s="18">
        <f t="shared" si="5"/>
        <v>9.851388888891961</v>
      </c>
      <c r="AR61" s="219">
        <v>44867</v>
      </c>
      <c r="AS61" s="215">
        <v>0.69861111111111107</v>
      </c>
      <c r="AT61" s="218" t="s">
        <v>548</v>
      </c>
      <c r="AU61" s="19">
        <f t="shared" si="6"/>
        <v>10.089583333334303</v>
      </c>
      <c r="AV61" s="20"/>
      <c r="AW61" s="20"/>
      <c r="AX61" s="20" t="s">
        <v>132</v>
      </c>
      <c r="AY61" s="20" t="s">
        <v>134</v>
      </c>
      <c r="AZ61" s="20" t="s">
        <v>152</v>
      </c>
      <c r="BA61" s="369" t="s">
        <v>188</v>
      </c>
      <c r="BB61" s="270" t="s">
        <v>687</v>
      </c>
      <c r="BC61" s="264" t="s">
        <v>686</v>
      </c>
      <c r="BD61" s="24"/>
      <c r="BE61" s="23" t="s">
        <v>74</v>
      </c>
      <c r="BF61" s="23"/>
      <c r="BJ61" s="25"/>
      <c r="BK61" s="25"/>
      <c r="BL61" s="25"/>
      <c r="BM61" s="25"/>
      <c r="BN61" s="25"/>
      <c r="BO61" s="25"/>
      <c r="BP61" s="25"/>
      <c r="BQ61" s="25"/>
      <c r="BR61" s="25"/>
      <c r="BS61" s="25"/>
      <c r="BT61" s="25"/>
      <c r="BU61" s="25"/>
      <c r="BV61"/>
      <c r="BW61"/>
      <c r="BX61"/>
      <c r="BY61" s="25"/>
      <c r="BZ61" s="25"/>
      <c r="CA61" s="25"/>
      <c r="CB61" s="25"/>
      <c r="CC61" s="25"/>
      <c r="CD61" s="25"/>
      <c r="CE61" s="25"/>
      <c r="CF61" s="298" t="s">
        <v>67</v>
      </c>
      <c r="CG61" s="298">
        <f>CG57+CG58+CG59+CG60</f>
        <v>31</v>
      </c>
      <c r="CH61" s="299">
        <f>CH57+CH58+CH59+CH60</f>
        <v>1</v>
      </c>
      <c r="CI61" s="25"/>
      <c r="CJ61"/>
      <c r="CK61"/>
      <c r="CL61"/>
      <c r="CM61"/>
      <c r="CQ61" s="54" t="s">
        <v>73</v>
      </c>
      <c r="CR61" s="35">
        <v>16</v>
      </c>
      <c r="CS61" s="46">
        <f>CR61/CR64</f>
        <v>0.43243243243243246</v>
      </c>
      <c r="CT61" s="47"/>
      <c r="CU61" s="48"/>
      <c r="CV61" s="48"/>
      <c r="CW61"/>
      <c r="CX61"/>
      <c r="CY61"/>
    </row>
    <row r="62" spans="1:103" ht="15" customHeight="1" x14ac:dyDescent="0.25">
      <c r="A62" s="452"/>
      <c r="B62" s="10">
        <v>60</v>
      </c>
      <c r="C62" s="8">
        <v>429</v>
      </c>
      <c r="D62" s="6">
        <v>30012704</v>
      </c>
      <c r="E62" s="224" t="s">
        <v>518</v>
      </c>
      <c r="F62" s="224" t="s">
        <v>521</v>
      </c>
      <c r="G62" s="224" t="s">
        <v>524</v>
      </c>
      <c r="H62" s="224" t="s">
        <v>530</v>
      </c>
      <c r="I62" s="227">
        <v>44857.611111111109</v>
      </c>
      <c r="J62" s="224" t="s">
        <v>548</v>
      </c>
      <c r="K62" s="152" t="s">
        <v>63</v>
      </c>
      <c r="L62" s="2">
        <v>44856</v>
      </c>
      <c r="M62" s="3">
        <v>0.89444444444444438</v>
      </c>
      <c r="N62" s="11" t="s">
        <v>548</v>
      </c>
      <c r="O62" s="2">
        <v>44858</v>
      </c>
      <c r="P62" s="3">
        <v>0.61111111111111105</v>
      </c>
      <c r="Q62" s="2">
        <v>44858</v>
      </c>
      <c r="R62" s="3">
        <v>0.41250000000000003</v>
      </c>
      <c r="S62" s="11" t="s">
        <v>548</v>
      </c>
      <c r="T62" s="219">
        <v>44857</v>
      </c>
      <c r="U62" s="215">
        <v>0.6118055555555556</v>
      </c>
      <c r="V62" s="11" t="s">
        <v>548</v>
      </c>
      <c r="W62" s="300">
        <f t="shared" si="0"/>
        <v>-0.99930555555329192</v>
      </c>
      <c r="X62" s="13"/>
      <c r="Y62" s="3"/>
      <c r="Z62" s="11"/>
      <c r="AA62" s="15">
        <f t="shared" si="1"/>
        <v>-44857.611805555556</v>
      </c>
      <c r="AB62" s="13"/>
      <c r="AC62" s="3"/>
      <c r="AD62" s="11"/>
      <c r="AE62" s="15">
        <f t="shared" si="2"/>
        <v>0</v>
      </c>
      <c r="AF62" s="219"/>
      <c r="AG62" s="215"/>
      <c r="AH62" s="218"/>
      <c r="AI62" s="11"/>
      <c r="AJ62" s="15">
        <f t="shared" si="3"/>
        <v>-44857.611805555556</v>
      </c>
      <c r="AK62" s="219"/>
      <c r="AL62" s="215"/>
      <c r="AM62" s="218"/>
      <c r="AN62" s="15">
        <f t="shared" si="4"/>
        <v>-44857.611805555556</v>
      </c>
      <c r="AO62" s="219">
        <v>44858</v>
      </c>
      <c r="AP62" s="215">
        <v>0.38750000000000001</v>
      </c>
      <c r="AQ62" s="18">
        <f t="shared" si="5"/>
        <v>0.77569444444088731</v>
      </c>
      <c r="AR62" s="219">
        <v>44859</v>
      </c>
      <c r="AS62" s="215">
        <v>0.64930555555555558</v>
      </c>
      <c r="AT62" s="218" t="s">
        <v>548</v>
      </c>
      <c r="AU62" s="19">
        <f t="shared" si="6"/>
        <v>2.0374999999985448</v>
      </c>
      <c r="AV62" s="20"/>
      <c r="AW62" s="20" t="s">
        <v>1270</v>
      </c>
      <c r="AX62" s="20" t="s">
        <v>140</v>
      </c>
      <c r="AY62" s="20" t="s">
        <v>162</v>
      </c>
      <c r="AZ62" s="20" t="s">
        <v>1185</v>
      </c>
      <c r="BA62" s="369" t="s">
        <v>484</v>
      </c>
      <c r="BB62" s="270" t="s">
        <v>684</v>
      </c>
      <c r="BC62" s="264" t="s">
        <v>685</v>
      </c>
      <c r="BD62" s="24"/>
      <c r="BE62" s="23" t="s">
        <v>74</v>
      </c>
      <c r="BF62" s="23"/>
      <c r="BJ62" s="25"/>
      <c r="BK62" s="25"/>
      <c r="BL62" s="25"/>
      <c r="BM62" s="25"/>
      <c r="BN62" s="25"/>
      <c r="BO62" s="25"/>
      <c r="BP62" s="25"/>
      <c r="BQ62" s="25"/>
      <c r="BR62" s="25"/>
      <c r="BS62" s="25"/>
      <c r="BT62" s="25"/>
      <c r="BU62" s="25"/>
      <c r="BV62"/>
      <c r="BW62"/>
      <c r="BX62"/>
      <c r="BY62" s="25"/>
      <c r="BZ62" s="25"/>
      <c r="CA62" s="25"/>
      <c r="CB62" s="25"/>
      <c r="CC62" s="25"/>
      <c r="CD62" s="25"/>
      <c r="CE62" s="25"/>
      <c r="CF62" s="25"/>
      <c r="CG62" s="25"/>
      <c r="CH62" s="25"/>
      <c r="CI62" s="25"/>
      <c r="CJ62"/>
      <c r="CK62"/>
      <c r="CL62"/>
      <c r="CM62"/>
      <c r="CQ62" s="51" t="s">
        <v>75</v>
      </c>
      <c r="CR62" s="44">
        <v>15</v>
      </c>
      <c r="CS62" s="46">
        <f>CR62/CR64</f>
        <v>0.40540540540540543</v>
      </c>
      <c r="CT62" s="55"/>
      <c r="CU62" s="48"/>
      <c r="CV62" s="48"/>
      <c r="CW62"/>
      <c r="CX62"/>
      <c r="CY62"/>
    </row>
    <row r="63" spans="1:103" ht="15" customHeight="1" x14ac:dyDescent="0.25">
      <c r="A63" s="452"/>
      <c r="B63" s="10">
        <v>61</v>
      </c>
      <c r="C63" s="5">
        <v>440</v>
      </c>
      <c r="D63" s="6">
        <v>2491864464</v>
      </c>
      <c r="E63" s="224" t="s">
        <v>519</v>
      </c>
      <c r="F63" s="224" t="s">
        <v>521</v>
      </c>
      <c r="G63" s="224" t="s">
        <v>524</v>
      </c>
      <c r="H63" s="224" t="s">
        <v>530</v>
      </c>
      <c r="I63" s="227">
        <v>44858.496527777781</v>
      </c>
      <c r="J63" s="224" t="s">
        <v>548</v>
      </c>
      <c r="K63" s="152" t="s">
        <v>126</v>
      </c>
      <c r="L63" s="2">
        <v>44858</v>
      </c>
      <c r="M63" s="3">
        <v>0.49652777777777773</v>
      </c>
      <c r="N63" s="11" t="s">
        <v>548</v>
      </c>
      <c r="O63" s="2">
        <v>44858</v>
      </c>
      <c r="P63" s="3">
        <v>0.49652777777777773</v>
      </c>
      <c r="Q63" s="2"/>
      <c r="R63" s="3"/>
      <c r="S63" s="11"/>
      <c r="T63" s="219">
        <v>44858</v>
      </c>
      <c r="U63" s="215">
        <v>0.49652777777777773</v>
      </c>
      <c r="V63" s="11" t="s">
        <v>548</v>
      </c>
      <c r="W63" s="300">
        <f t="shared" si="0"/>
        <v>0</v>
      </c>
      <c r="X63" s="13"/>
      <c r="Y63" s="3"/>
      <c r="Z63" s="11"/>
      <c r="AA63" s="15">
        <f t="shared" si="1"/>
        <v>-44858.496527777781</v>
      </c>
      <c r="AB63" s="13"/>
      <c r="AC63" s="3"/>
      <c r="AD63" s="11"/>
      <c r="AE63" s="15">
        <f t="shared" si="2"/>
        <v>0</v>
      </c>
      <c r="AF63" s="219"/>
      <c r="AG63" s="215"/>
      <c r="AH63" s="218"/>
      <c r="AI63" s="11"/>
      <c r="AJ63" s="15">
        <f t="shared" si="3"/>
        <v>-44858.496527777781</v>
      </c>
      <c r="AK63" s="219"/>
      <c r="AL63" s="215"/>
      <c r="AM63" s="218"/>
      <c r="AN63" s="15">
        <f t="shared" si="4"/>
        <v>-44858.496527777781</v>
      </c>
      <c r="AO63" s="219">
        <v>44858</v>
      </c>
      <c r="AP63" s="215">
        <v>0.51666666666666672</v>
      </c>
      <c r="AQ63" s="18">
        <f t="shared" si="5"/>
        <v>2.0138888889050577E-2</v>
      </c>
      <c r="AR63" s="219">
        <v>44858</v>
      </c>
      <c r="AS63" s="215">
        <v>0.51666666666666672</v>
      </c>
      <c r="AT63" s="218" t="s">
        <v>548</v>
      </c>
      <c r="AU63" s="19">
        <f t="shared" si="6"/>
        <v>2.0138888889050577E-2</v>
      </c>
      <c r="AV63" s="20"/>
      <c r="AW63" s="20"/>
      <c r="AX63" s="20" t="s">
        <v>132</v>
      </c>
      <c r="AY63" s="20" t="s">
        <v>142</v>
      </c>
      <c r="AZ63" s="20" t="s">
        <v>1019</v>
      </c>
      <c r="BA63" s="369" t="s">
        <v>266</v>
      </c>
      <c r="BB63" s="270" t="s">
        <v>688</v>
      </c>
      <c r="BC63" s="264" t="s">
        <v>689</v>
      </c>
      <c r="BD63" s="24"/>
      <c r="BE63" s="23" t="s">
        <v>74</v>
      </c>
      <c r="BF63" s="23"/>
      <c r="BJ63" s="25"/>
      <c r="BK63" s="25"/>
      <c r="BL63" s="25"/>
      <c r="BM63" s="25"/>
      <c r="BN63" s="25"/>
      <c r="BO63" s="25"/>
      <c r="BP63" s="25"/>
      <c r="BQ63" s="25"/>
      <c r="BR63" s="25"/>
      <c r="BS63" s="25"/>
      <c r="BT63" s="25"/>
      <c r="BU63" s="25"/>
      <c r="BV63"/>
      <c r="BW63"/>
      <c r="BX63"/>
      <c r="BY63" s="25"/>
      <c r="BZ63" s="25"/>
      <c r="CA63" s="25"/>
      <c r="CB63" s="25"/>
      <c r="CC63" s="25"/>
      <c r="CD63" s="25"/>
      <c r="CE63" s="25"/>
      <c r="CI63" s="25"/>
      <c r="CJ63"/>
      <c r="CK63"/>
      <c r="CL63"/>
      <c r="CM63"/>
      <c r="CQ63" s="51" t="s">
        <v>76</v>
      </c>
      <c r="CR63" s="44">
        <v>6</v>
      </c>
      <c r="CS63" s="46">
        <f>CR63/CR64</f>
        <v>0.16216216216216217</v>
      </c>
      <c r="CT63" s="55"/>
      <c r="CU63" s="48"/>
      <c r="CV63" s="48"/>
      <c r="CW63"/>
      <c r="CX63"/>
      <c r="CY63"/>
    </row>
    <row r="64" spans="1:103" ht="15" customHeight="1" x14ac:dyDescent="0.25">
      <c r="A64" s="452"/>
      <c r="B64" s="10">
        <v>62</v>
      </c>
      <c r="C64" s="5">
        <v>441</v>
      </c>
      <c r="D64" s="6">
        <v>30228438</v>
      </c>
      <c r="E64" s="224" t="s">
        <v>519</v>
      </c>
      <c r="F64" s="224" t="s">
        <v>521</v>
      </c>
      <c r="G64" s="224" t="s">
        <v>526</v>
      </c>
      <c r="H64" s="224" t="s">
        <v>58</v>
      </c>
      <c r="I64" s="227">
        <v>44858.568055555559</v>
      </c>
      <c r="J64" s="224" t="s">
        <v>548</v>
      </c>
      <c r="K64" s="152" t="s">
        <v>126</v>
      </c>
      <c r="L64" s="2">
        <v>44858</v>
      </c>
      <c r="M64" s="3">
        <v>0.55972222222222223</v>
      </c>
      <c r="N64" s="11" t="s">
        <v>548</v>
      </c>
      <c r="O64" s="2">
        <v>44858</v>
      </c>
      <c r="P64" s="3">
        <v>0.56805555555555554</v>
      </c>
      <c r="Q64" s="2"/>
      <c r="R64" s="3"/>
      <c r="S64" s="11"/>
      <c r="T64" s="219">
        <v>44858</v>
      </c>
      <c r="U64" s="215">
        <v>0.56805555555555554</v>
      </c>
      <c r="V64" s="11" t="s">
        <v>548</v>
      </c>
      <c r="W64" s="300">
        <f t="shared" si="0"/>
        <v>0</v>
      </c>
      <c r="X64" s="13"/>
      <c r="Y64" s="3"/>
      <c r="Z64" s="11"/>
      <c r="AA64" s="15">
        <f t="shared" si="1"/>
        <v>-44858.568055555559</v>
      </c>
      <c r="AB64" s="13"/>
      <c r="AC64" s="3"/>
      <c r="AD64" s="11"/>
      <c r="AE64" s="15">
        <f t="shared" si="2"/>
        <v>0</v>
      </c>
      <c r="AF64" s="219"/>
      <c r="AG64" s="215"/>
      <c r="AH64" s="218"/>
      <c r="AI64" s="11"/>
      <c r="AJ64" s="15">
        <f t="shared" si="3"/>
        <v>-44858.568055555559</v>
      </c>
      <c r="AK64" s="219"/>
      <c r="AL64" s="215"/>
      <c r="AM64" s="218"/>
      <c r="AN64" s="15">
        <f t="shared" si="4"/>
        <v>-44858.568055555559</v>
      </c>
      <c r="AO64" s="219">
        <v>44858</v>
      </c>
      <c r="AP64" s="215">
        <v>0.56874999999999998</v>
      </c>
      <c r="AQ64" s="18">
        <f t="shared" si="5"/>
        <v>6.9444443943211809E-4</v>
      </c>
      <c r="AR64" s="219">
        <v>44858</v>
      </c>
      <c r="AS64" s="215">
        <v>0.56874999999999998</v>
      </c>
      <c r="AT64" s="218" t="s">
        <v>548</v>
      </c>
      <c r="AU64" s="19">
        <f t="shared" si="6"/>
        <v>6.9444443943211809E-4</v>
      </c>
      <c r="AV64" s="20"/>
      <c r="AW64" s="20"/>
      <c r="AX64" s="20" t="s">
        <v>148</v>
      </c>
      <c r="AY64" s="20" t="s">
        <v>150</v>
      </c>
      <c r="AZ64" s="20" t="s">
        <v>206</v>
      </c>
      <c r="BA64" s="369" t="s">
        <v>428</v>
      </c>
      <c r="BB64" s="270" t="s">
        <v>690</v>
      </c>
      <c r="BC64" s="264" t="s">
        <v>691</v>
      </c>
      <c r="BD64" s="24"/>
      <c r="BE64" s="23" t="s">
        <v>74</v>
      </c>
      <c r="BF64" s="23"/>
      <c r="BJ64" s="25"/>
      <c r="BK64" s="25"/>
      <c r="BL64" s="25"/>
      <c r="BM64" s="25"/>
      <c r="BN64" s="25"/>
      <c r="BO64" s="25"/>
      <c r="BP64" s="25"/>
      <c r="BQ64" s="25"/>
      <c r="BR64" s="25"/>
      <c r="BS64" s="25"/>
      <c r="BT64" s="25"/>
      <c r="BU64" s="25"/>
      <c r="BV64"/>
      <c r="BW64"/>
      <c r="BX64"/>
      <c r="BY64" s="25"/>
      <c r="BZ64" s="25"/>
      <c r="CA64" s="25"/>
      <c r="CB64" s="25"/>
      <c r="CC64" s="25"/>
      <c r="CD64" s="25"/>
      <c r="CE64" s="25"/>
      <c r="CF64" s="295"/>
      <c r="CG64" s="295"/>
      <c r="CH64" s="296"/>
      <c r="CI64" s="25"/>
      <c r="CJ64"/>
      <c r="CK64"/>
      <c r="CQ64" s="57" t="s">
        <v>67</v>
      </c>
      <c r="CR64" s="58">
        <f>CR61+CR62+CR63</f>
        <v>37</v>
      </c>
      <c r="CS64" s="59">
        <f>SUM(CS61:CS63)</f>
        <v>1</v>
      </c>
      <c r="CT64" s="49"/>
      <c r="CU64" s="48"/>
      <c r="CV64" s="48"/>
      <c r="CW64"/>
      <c r="CX64"/>
      <c r="CY64"/>
    </row>
    <row r="65" spans="1:103" ht="15" customHeight="1" x14ac:dyDescent="0.25">
      <c r="A65" s="452"/>
      <c r="B65" s="26">
        <v>63</v>
      </c>
      <c r="C65" s="5">
        <v>443</v>
      </c>
      <c r="D65" s="6">
        <v>1718885</v>
      </c>
      <c r="E65" s="224" t="s">
        <v>518</v>
      </c>
      <c r="F65" s="224" t="s">
        <v>522</v>
      </c>
      <c r="G65" s="224" t="s">
        <v>525</v>
      </c>
      <c r="H65" s="224" t="s">
        <v>42</v>
      </c>
      <c r="I65" s="227">
        <v>44858.691666666666</v>
      </c>
      <c r="J65" s="224" t="s">
        <v>548</v>
      </c>
      <c r="K65" s="152" t="s">
        <v>126</v>
      </c>
      <c r="L65" s="2">
        <v>44858</v>
      </c>
      <c r="M65" s="3">
        <v>0.60902777777777783</v>
      </c>
      <c r="N65" s="11" t="s">
        <v>548</v>
      </c>
      <c r="O65" s="2">
        <v>44858</v>
      </c>
      <c r="P65" s="3">
        <v>0.69166666666666676</v>
      </c>
      <c r="Q65" s="2">
        <v>44859</v>
      </c>
      <c r="R65" s="3">
        <v>0.58263888888888882</v>
      </c>
      <c r="S65" s="11" t="s">
        <v>548</v>
      </c>
      <c r="T65" s="219">
        <v>44859</v>
      </c>
      <c r="U65" s="215">
        <v>0.58888888888888891</v>
      </c>
      <c r="V65" s="11" t="s">
        <v>548</v>
      </c>
      <c r="W65" s="300">
        <f t="shared" si="0"/>
        <v>0.89722222222189885</v>
      </c>
      <c r="X65" s="13"/>
      <c r="Y65" s="3"/>
      <c r="Z65" s="11"/>
      <c r="AA65" s="15">
        <f t="shared" si="1"/>
        <v>-44859.588888888888</v>
      </c>
      <c r="AB65" s="13"/>
      <c r="AC65" s="3"/>
      <c r="AD65" s="11"/>
      <c r="AE65" s="15">
        <f t="shared" si="2"/>
        <v>0</v>
      </c>
      <c r="AF65" s="219"/>
      <c r="AG65" s="215"/>
      <c r="AH65" s="218"/>
      <c r="AI65" s="11"/>
      <c r="AJ65" s="15">
        <f t="shared" si="3"/>
        <v>-44859.588888888888</v>
      </c>
      <c r="AK65" s="219"/>
      <c r="AL65" s="215"/>
      <c r="AM65" s="218"/>
      <c r="AN65" s="15">
        <f t="shared" si="4"/>
        <v>-44859.588888888888</v>
      </c>
      <c r="AO65" s="219">
        <v>44860</v>
      </c>
      <c r="AP65" s="215">
        <v>0.33749999999999997</v>
      </c>
      <c r="AQ65" s="18">
        <f t="shared" si="5"/>
        <v>0.74861111111385981</v>
      </c>
      <c r="AR65" s="219">
        <v>44866</v>
      </c>
      <c r="AS65" s="215">
        <v>0.51944444444444449</v>
      </c>
      <c r="AT65" s="218" t="s">
        <v>548</v>
      </c>
      <c r="AU65" s="19">
        <f t="shared" si="6"/>
        <v>6.9305555555547471</v>
      </c>
      <c r="AV65" s="20"/>
      <c r="AW65" s="20"/>
      <c r="AX65" s="20" t="s">
        <v>132</v>
      </c>
      <c r="AY65" s="20" t="s">
        <v>134</v>
      </c>
      <c r="AZ65" s="20" t="s">
        <v>152</v>
      </c>
      <c r="BA65" s="369" t="s">
        <v>188</v>
      </c>
      <c r="BB65" s="270" t="s">
        <v>693</v>
      </c>
      <c r="BC65" s="264" t="s">
        <v>692</v>
      </c>
      <c r="BD65" s="24"/>
      <c r="BE65" s="23" t="s">
        <v>74</v>
      </c>
      <c r="BF65" s="23"/>
      <c r="BJ65" s="25"/>
      <c r="BK65" s="25"/>
      <c r="BL65" s="25"/>
      <c r="BM65" s="25"/>
      <c r="BN65" s="25"/>
      <c r="BO65" s="25"/>
      <c r="BP65" s="25"/>
      <c r="BQ65" s="25"/>
      <c r="BR65" s="25"/>
      <c r="BS65" s="25"/>
      <c r="BT65" s="25"/>
      <c r="BU65" s="25"/>
      <c r="BV65"/>
      <c r="BW65"/>
      <c r="BX65"/>
      <c r="BY65" s="25"/>
      <c r="BZ65" s="25"/>
      <c r="CA65" s="25"/>
      <c r="CB65" s="25"/>
      <c r="CC65" s="25"/>
      <c r="CD65" s="25"/>
      <c r="CE65" s="25"/>
      <c r="CF65" s="295"/>
      <c r="CG65" s="295"/>
      <c r="CH65" s="296"/>
      <c r="CI65" s="25"/>
      <c r="CJ65"/>
      <c r="CK65"/>
      <c r="CQ65" s="54" t="s">
        <v>77</v>
      </c>
      <c r="CR65" s="54">
        <v>21</v>
      </c>
      <c r="CS65" s="297">
        <f>CR65/CR69</f>
        <v>0.56756756756756754</v>
      </c>
      <c r="CT65" s="49"/>
      <c r="CU65" s="48"/>
      <c r="CV65" s="48"/>
      <c r="CW65"/>
      <c r="CX65"/>
      <c r="CY65"/>
    </row>
    <row r="66" spans="1:103" ht="15" customHeight="1" x14ac:dyDescent="0.25">
      <c r="A66" s="452"/>
      <c r="B66" s="10">
        <v>64</v>
      </c>
      <c r="C66" s="8">
        <v>439</v>
      </c>
      <c r="D66" s="6">
        <v>1292868</v>
      </c>
      <c r="E66" s="224" t="s">
        <v>518</v>
      </c>
      <c r="F66" s="224" t="s">
        <v>523</v>
      </c>
      <c r="G66" s="224" t="s">
        <v>524</v>
      </c>
      <c r="H66" s="224" t="s">
        <v>538</v>
      </c>
      <c r="I66" s="227">
        <v>44858.727777777778</v>
      </c>
      <c r="J66" s="224" t="s">
        <v>549</v>
      </c>
      <c r="K66" s="152" t="s">
        <v>63</v>
      </c>
      <c r="L66" s="2">
        <v>44857</v>
      </c>
      <c r="M66" s="3">
        <v>0.86875000000000002</v>
      </c>
      <c r="N66" s="11" t="s">
        <v>567</v>
      </c>
      <c r="O66" s="2">
        <v>44858</v>
      </c>
      <c r="P66" s="3">
        <v>0.72777777777777775</v>
      </c>
      <c r="Q66" s="2">
        <v>44858</v>
      </c>
      <c r="R66" s="3">
        <v>0.71944444444444444</v>
      </c>
      <c r="S66" s="11" t="s">
        <v>567</v>
      </c>
      <c r="T66" s="219">
        <v>44858</v>
      </c>
      <c r="U66" s="215">
        <v>0.7284722222222223</v>
      </c>
      <c r="V66" s="11" t="s">
        <v>549</v>
      </c>
      <c r="W66" s="300">
        <f t="shared" si="0"/>
        <v>6.944444467080757E-4</v>
      </c>
      <c r="X66" s="13"/>
      <c r="Y66" s="3"/>
      <c r="Z66" s="11"/>
      <c r="AA66" s="15">
        <f t="shared" si="1"/>
        <v>-44858.728472222225</v>
      </c>
      <c r="AB66" s="13"/>
      <c r="AC66" s="3"/>
      <c r="AD66" s="11"/>
      <c r="AE66" s="15">
        <f t="shared" si="2"/>
        <v>0</v>
      </c>
      <c r="AF66" s="219"/>
      <c r="AG66" s="215"/>
      <c r="AH66" s="218"/>
      <c r="AI66" s="11"/>
      <c r="AJ66" s="15">
        <f t="shared" si="3"/>
        <v>-44858.728472222225</v>
      </c>
      <c r="AK66" s="219"/>
      <c r="AL66" s="215"/>
      <c r="AM66" s="218"/>
      <c r="AN66" s="15">
        <f t="shared" si="4"/>
        <v>-44858.728472222225</v>
      </c>
      <c r="AO66" s="219">
        <v>44859</v>
      </c>
      <c r="AP66" s="215">
        <v>2.013888888888889E-2</v>
      </c>
      <c r="AQ66" s="18">
        <f t="shared" si="5"/>
        <v>0.29166666666424135</v>
      </c>
      <c r="AR66" s="219">
        <v>44861</v>
      </c>
      <c r="AS66" s="215">
        <v>0.71527777777777779</v>
      </c>
      <c r="AT66" s="218" t="s">
        <v>549</v>
      </c>
      <c r="AU66" s="19">
        <f t="shared" si="6"/>
        <v>2.9868055555562023</v>
      </c>
      <c r="AV66" s="20"/>
      <c r="AW66" s="20" t="s">
        <v>1271</v>
      </c>
      <c r="AX66" s="20" t="s">
        <v>148</v>
      </c>
      <c r="AY66" s="20" t="s">
        <v>156</v>
      </c>
      <c r="AZ66" s="20" t="s">
        <v>218</v>
      </c>
      <c r="BA66" s="369" t="s">
        <v>460</v>
      </c>
      <c r="BB66" s="270" t="s">
        <v>696</v>
      </c>
      <c r="BC66" s="264" t="s">
        <v>697</v>
      </c>
      <c r="BD66" s="24"/>
      <c r="BE66" s="23" t="s">
        <v>74</v>
      </c>
      <c r="BF66" s="23"/>
      <c r="BJ66" s="25"/>
      <c r="BK66" s="25"/>
      <c r="BL66" s="25"/>
      <c r="BM66" s="25"/>
      <c r="BN66" s="25"/>
      <c r="BO66" s="25"/>
      <c r="BP66" s="25"/>
      <c r="BQ66" s="25"/>
      <c r="BR66" s="25"/>
      <c r="BS66" s="25"/>
      <c r="BT66" s="25"/>
      <c r="BU66" s="25"/>
      <c r="BV66"/>
      <c r="BW66"/>
      <c r="BX66"/>
      <c r="BY66" s="25"/>
      <c r="BZ66" s="25"/>
      <c r="CA66" s="25"/>
      <c r="CB66" s="25"/>
      <c r="CC66" s="25"/>
      <c r="CD66" s="25"/>
      <c r="CE66" s="25"/>
      <c r="CF66" s="295"/>
      <c r="CG66" s="295"/>
      <c r="CH66" s="296"/>
      <c r="CI66" s="25"/>
      <c r="CJ66"/>
      <c r="CK66"/>
      <c r="CQ66" s="54" t="s">
        <v>78</v>
      </c>
      <c r="CR66" s="54">
        <v>2</v>
      </c>
      <c r="CS66" s="297">
        <f>CR66/CR69</f>
        <v>5.4054054054054057E-2</v>
      </c>
      <c r="CT66" s="49"/>
      <c r="CU66" s="48"/>
      <c r="CV66" s="48"/>
      <c r="CW66"/>
      <c r="CX66"/>
      <c r="CY66"/>
    </row>
    <row r="67" spans="1:103" ht="15" customHeight="1" x14ac:dyDescent="0.25">
      <c r="A67" s="452"/>
      <c r="B67" s="26">
        <v>65</v>
      </c>
      <c r="C67" s="9">
        <v>457</v>
      </c>
      <c r="D67" s="6">
        <v>30085957</v>
      </c>
      <c r="E67" s="224" t="s">
        <v>519</v>
      </c>
      <c r="F67" s="224" t="s">
        <v>523</v>
      </c>
      <c r="G67" s="224" t="s">
        <v>526</v>
      </c>
      <c r="H67" s="224" t="s">
        <v>38</v>
      </c>
      <c r="I67" s="227">
        <v>44859.481944444444</v>
      </c>
      <c r="J67" s="224" t="s">
        <v>548</v>
      </c>
      <c r="K67" s="152" t="s">
        <v>126</v>
      </c>
      <c r="L67" s="2">
        <v>44859</v>
      </c>
      <c r="M67" s="3">
        <v>0.48194444444444445</v>
      </c>
      <c r="N67" s="11" t="s">
        <v>548</v>
      </c>
      <c r="O67" s="2">
        <v>44859</v>
      </c>
      <c r="P67" s="3">
        <v>0.48194444444444445</v>
      </c>
      <c r="Q67" s="2"/>
      <c r="R67" s="3"/>
      <c r="S67" s="11"/>
      <c r="T67" s="219">
        <v>44860</v>
      </c>
      <c r="U67" s="215">
        <v>0.48472222222222222</v>
      </c>
      <c r="V67" s="11" t="s">
        <v>548</v>
      </c>
      <c r="W67" s="300">
        <f t="shared" ref="W67:W94" si="10">(U67+T67)-(P67+O67)</f>
        <v>1.0027777777795563</v>
      </c>
      <c r="X67" s="13">
        <v>44863</v>
      </c>
      <c r="Y67" s="3">
        <v>0.43611111111111112</v>
      </c>
      <c r="Z67" s="11"/>
      <c r="AA67" s="15">
        <f t="shared" ref="AA67:AA94" si="11">(Y67+X67)-(U67+T67)</f>
        <v>2.9513888888905058</v>
      </c>
      <c r="AB67" s="13"/>
      <c r="AC67" s="3"/>
      <c r="AD67" s="11"/>
      <c r="AE67" s="15">
        <f t="shared" ref="AE67:AE94" si="12">(AC67+AB67)-(Y67+X67)</f>
        <v>-44863.436111111114</v>
      </c>
      <c r="AF67" s="219"/>
      <c r="AG67" s="215"/>
      <c r="AH67" s="218"/>
      <c r="AI67" s="11"/>
      <c r="AJ67" s="15">
        <f t="shared" ref="AJ67:AJ94" si="13">(AG67+AF67)-(U67+T67)</f>
        <v>-44860.484722222223</v>
      </c>
      <c r="AK67" s="219"/>
      <c r="AL67" s="215"/>
      <c r="AM67" s="218"/>
      <c r="AN67" s="15">
        <f t="shared" ref="AN67:AN94" si="14">(AL67+AK67)-(U67+T67)</f>
        <v>-44860.484722222223</v>
      </c>
      <c r="AO67" s="219">
        <v>44863</v>
      </c>
      <c r="AP67" s="215">
        <v>0.63402777777777775</v>
      </c>
      <c r="AQ67" s="18">
        <f t="shared" ref="AQ67:AQ94" si="15">(AP67+AO67)-(U67+T67)</f>
        <v>3.1493055555547471</v>
      </c>
      <c r="AR67" s="219">
        <v>44863</v>
      </c>
      <c r="AS67" s="215">
        <v>0.67152777777777783</v>
      </c>
      <c r="AT67" s="218" t="s">
        <v>548</v>
      </c>
      <c r="AU67" s="19">
        <f t="shared" ref="AU67:AU94" si="16">(AS67+AR67)-(U67+T67)</f>
        <v>3.1868055555532919</v>
      </c>
      <c r="AV67" s="20"/>
      <c r="AW67" s="20"/>
      <c r="AX67" s="20" t="s">
        <v>132</v>
      </c>
      <c r="AY67" s="20" t="s">
        <v>134</v>
      </c>
      <c r="AZ67" s="20" t="s">
        <v>144</v>
      </c>
      <c r="BA67" s="369" t="s">
        <v>184</v>
      </c>
      <c r="BB67" s="270" t="s">
        <v>698</v>
      </c>
      <c r="BC67" s="264" t="s">
        <v>699</v>
      </c>
      <c r="BD67" s="24"/>
      <c r="BE67" s="23" t="s">
        <v>74</v>
      </c>
      <c r="BF67" s="23"/>
      <c r="BJ67" s="25"/>
      <c r="BK67" s="25"/>
      <c r="BL67" s="25"/>
      <c r="BM67" s="25"/>
      <c r="BN67" s="25"/>
      <c r="BO67" s="25"/>
      <c r="BP67" s="25"/>
      <c r="BQ67" s="25"/>
      <c r="BR67" s="25"/>
      <c r="BS67" s="25"/>
      <c r="BT67" s="25"/>
      <c r="BU67" s="25"/>
      <c r="BV67"/>
      <c r="BW67"/>
      <c r="BX67"/>
      <c r="BY67" s="25"/>
      <c r="BZ67" s="25"/>
      <c r="CA67" s="25"/>
      <c r="CB67" s="25"/>
      <c r="CC67" s="25"/>
      <c r="CD67" s="25"/>
      <c r="CE67" s="25"/>
      <c r="CF67" s="295"/>
      <c r="CG67" s="295"/>
      <c r="CH67" s="296"/>
      <c r="CI67" s="25"/>
      <c r="CJ67"/>
      <c r="CK67"/>
      <c r="CQ67" s="54" t="s">
        <v>81</v>
      </c>
      <c r="CR67" s="54">
        <v>13</v>
      </c>
      <c r="CS67" s="297">
        <f>CR67/CR69</f>
        <v>0.35135135135135137</v>
      </c>
      <c r="CT67" s="49"/>
      <c r="CU67" s="48"/>
      <c r="CV67" s="48"/>
      <c r="CW67"/>
      <c r="CX67"/>
      <c r="CY67"/>
    </row>
    <row r="68" spans="1:103" ht="15" customHeight="1" x14ac:dyDescent="0.25">
      <c r="A68" s="452"/>
      <c r="B68" s="10">
        <v>66</v>
      </c>
      <c r="C68" s="9">
        <v>448</v>
      </c>
      <c r="D68" s="6">
        <v>30148976</v>
      </c>
      <c r="E68" s="224" t="s">
        <v>519</v>
      </c>
      <c r="F68" s="224" t="s">
        <v>521</v>
      </c>
      <c r="G68" s="224" t="s">
        <v>524</v>
      </c>
      <c r="H68" s="224" t="s">
        <v>53</v>
      </c>
      <c r="I68" s="227">
        <v>44859.611111111109</v>
      </c>
      <c r="J68" s="224" t="s">
        <v>548</v>
      </c>
      <c r="K68" s="152" t="s">
        <v>41</v>
      </c>
      <c r="L68" s="2">
        <v>44859</v>
      </c>
      <c r="M68" s="3">
        <v>0.61111111111111105</v>
      </c>
      <c r="N68" s="11" t="s">
        <v>548</v>
      </c>
      <c r="O68" s="2">
        <v>44859</v>
      </c>
      <c r="P68" s="3">
        <v>0.61111111111111105</v>
      </c>
      <c r="Q68" s="2"/>
      <c r="R68" s="3"/>
      <c r="S68" s="11"/>
      <c r="T68" s="219">
        <v>44859</v>
      </c>
      <c r="U68" s="215">
        <v>0.61597222222222225</v>
      </c>
      <c r="V68" s="11" t="s">
        <v>548</v>
      </c>
      <c r="W68" s="300">
        <f t="shared" si="10"/>
        <v>4.8611111124046147E-3</v>
      </c>
      <c r="X68" s="13"/>
      <c r="Y68" s="3"/>
      <c r="Z68" s="11"/>
      <c r="AA68" s="15">
        <f t="shared" si="11"/>
        <v>-44859.615972222222</v>
      </c>
      <c r="AB68" s="13"/>
      <c r="AC68" s="3"/>
      <c r="AD68" s="11"/>
      <c r="AE68" s="15">
        <f t="shared" si="12"/>
        <v>0</v>
      </c>
      <c r="AF68" s="219"/>
      <c r="AG68" s="215"/>
      <c r="AH68" s="218"/>
      <c r="AI68" s="11"/>
      <c r="AJ68" s="15">
        <f t="shared" si="13"/>
        <v>-44859.615972222222</v>
      </c>
      <c r="AK68" s="219"/>
      <c r="AL68" s="215"/>
      <c r="AM68" s="218"/>
      <c r="AN68" s="15">
        <f t="shared" si="14"/>
        <v>-44859.615972222222</v>
      </c>
      <c r="AO68" s="219">
        <v>44859</v>
      </c>
      <c r="AP68" s="215">
        <v>0.68819444444444444</v>
      </c>
      <c r="AQ68" s="18">
        <f t="shared" si="15"/>
        <v>7.2222222224809229E-2</v>
      </c>
      <c r="AR68" s="219">
        <v>44860</v>
      </c>
      <c r="AS68" s="215">
        <v>0.69166666666666676</v>
      </c>
      <c r="AT68" s="218" t="s">
        <v>548</v>
      </c>
      <c r="AU68" s="19">
        <f t="shared" si="16"/>
        <v>1.0756944444437977</v>
      </c>
      <c r="AV68" s="20"/>
      <c r="AW68" s="20" t="s">
        <v>1272</v>
      </c>
      <c r="AX68" s="20" t="s">
        <v>140</v>
      </c>
      <c r="AY68" s="20" t="s">
        <v>162</v>
      </c>
      <c r="AZ68" s="20" t="s">
        <v>1185</v>
      </c>
      <c r="BA68" s="369" t="s">
        <v>484</v>
      </c>
      <c r="BB68" s="270" t="s">
        <v>702</v>
      </c>
      <c r="BC68" s="264" t="s">
        <v>703</v>
      </c>
      <c r="BD68" s="24"/>
      <c r="BE68" s="23" t="s">
        <v>74</v>
      </c>
      <c r="BF68" s="23"/>
      <c r="BJ68" s="25"/>
      <c r="BK68" s="25"/>
      <c r="BL68" s="25"/>
      <c r="BM68" s="25"/>
      <c r="BN68" s="25"/>
      <c r="BO68" s="25"/>
      <c r="BP68" s="25"/>
      <c r="BQ68" s="25"/>
      <c r="BR68" s="25"/>
      <c r="BS68" s="25"/>
      <c r="BT68" s="25"/>
      <c r="BU68" s="25"/>
      <c r="BV68"/>
      <c r="BW68"/>
      <c r="BX68"/>
      <c r="BY68" s="25"/>
      <c r="BZ68" s="25"/>
      <c r="CA68" s="25"/>
      <c r="CB68" s="25"/>
      <c r="CC68" s="25"/>
      <c r="CD68" s="25"/>
      <c r="CE68" s="25"/>
      <c r="CQ68" s="54" t="s">
        <v>82</v>
      </c>
      <c r="CR68" s="54">
        <v>1</v>
      </c>
      <c r="CS68" s="297">
        <f>CR68/CR69</f>
        <v>2.7027027027027029E-2</v>
      </c>
      <c r="CT68" s="25"/>
      <c r="CU68" s="25"/>
      <c r="CV68" s="25"/>
      <c r="CW68"/>
      <c r="CX68"/>
      <c r="CY68"/>
    </row>
    <row r="69" spans="1:103" ht="15" customHeight="1" x14ac:dyDescent="0.25">
      <c r="A69" s="452"/>
      <c r="B69" s="10">
        <v>67</v>
      </c>
      <c r="C69" s="5">
        <v>449</v>
      </c>
      <c r="D69" s="6">
        <v>30015792</v>
      </c>
      <c r="E69" s="224" t="s">
        <v>517</v>
      </c>
      <c r="F69" s="224" t="s">
        <v>521</v>
      </c>
      <c r="G69" s="224" t="s">
        <v>524</v>
      </c>
      <c r="H69" s="224" t="s">
        <v>46</v>
      </c>
      <c r="I69" s="227">
        <v>44859.634027777778</v>
      </c>
      <c r="J69" s="224" t="s">
        <v>548</v>
      </c>
      <c r="K69" s="152" t="s">
        <v>39</v>
      </c>
      <c r="L69" s="2">
        <v>44859</v>
      </c>
      <c r="M69" s="3">
        <v>0.62013888888888891</v>
      </c>
      <c r="N69" s="11" t="s">
        <v>548</v>
      </c>
      <c r="O69" s="2">
        <v>44859</v>
      </c>
      <c r="P69" s="3">
        <v>0.63402777777777775</v>
      </c>
      <c r="Q69" s="2">
        <v>44866</v>
      </c>
      <c r="R69" s="3">
        <v>0.68888888888888899</v>
      </c>
      <c r="S69" s="11" t="s">
        <v>548</v>
      </c>
      <c r="T69" s="219">
        <v>44866</v>
      </c>
      <c r="U69" s="215">
        <v>0.68888888888888899</v>
      </c>
      <c r="V69" s="11" t="s">
        <v>548</v>
      </c>
      <c r="W69" s="300">
        <f t="shared" si="10"/>
        <v>7.054861111108039</v>
      </c>
      <c r="X69" s="13"/>
      <c r="Y69" s="3"/>
      <c r="Z69" s="11"/>
      <c r="AA69" s="15">
        <f t="shared" si="11"/>
        <v>-44866.688888888886</v>
      </c>
      <c r="AB69" s="13"/>
      <c r="AC69" s="3"/>
      <c r="AD69" s="11"/>
      <c r="AE69" s="15">
        <f t="shared" si="12"/>
        <v>0</v>
      </c>
      <c r="AF69" s="219"/>
      <c r="AG69" s="215"/>
      <c r="AH69" s="218"/>
      <c r="AI69" s="11"/>
      <c r="AJ69" s="15">
        <f t="shared" si="13"/>
        <v>-44866.688888888886</v>
      </c>
      <c r="AK69" s="219"/>
      <c r="AL69" s="215"/>
      <c r="AM69" s="218"/>
      <c r="AN69" s="15">
        <f t="shared" si="14"/>
        <v>-44866.688888888886</v>
      </c>
      <c r="AO69" s="219">
        <v>44866</v>
      </c>
      <c r="AP69" s="215">
        <v>0.68958333333333333</v>
      </c>
      <c r="AQ69" s="18">
        <f t="shared" si="15"/>
        <v>6.944444467080757E-4</v>
      </c>
      <c r="AR69" s="219">
        <v>44866</v>
      </c>
      <c r="AS69" s="215">
        <v>0.68958333333333333</v>
      </c>
      <c r="AT69" s="218" t="s">
        <v>548</v>
      </c>
      <c r="AU69" s="19">
        <f t="shared" si="16"/>
        <v>6.944444467080757E-4</v>
      </c>
      <c r="AV69" s="20"/>
      <c r="AW69" s="20"/>
      <c r="AX69" s="20" t="s">
        <v>132</v>
      </c>
      <c r="AY69" s="20" t="s">
        <v>134</v>
      </c>
      <c r="AZ69" s="20" t="s">
        <v>144</v>
      </c>
      <c r="BA69" s="369" t="s">
        <v>180</v>
      </c>
      <c r="BB69" s="270" t="s">
        <v>704</v>
      </c>
      <c r="BC69" s="264" t="s">
        <v>705</v>
      </c>
      <c r="BD69" s="24"/>
      <c r="BE69" s="23" t="s">
        <v>74</v>
      </c>
      <c r="BF69" s="23"/>
      <c r="BJ69" s="25"/>
      <c r="BK69" s="25"/>
      <c r="BL69" s="25"/>
      <c r="BM69" s="25"/>
      <c r="BN69" s="25"/>
      <c r="BO69" s="25"/>
      <c r="BP69" s="25"/>
      <c r="BQ69" s="25"/>
      <c r="BR69" s="25"/>
      <c r="BS69" s="25"/>
      <c r="BT69" s="25"/>
      <c r="BU69" s="25"/>
      <c r="BV69"/>
      <c r="BW69"/>
      <c r="BX69"/>
      <c r="BY69" s="25"/>
      <c r="BZ69" s="25"/>
      <c r="CA69" s="25"/>
      <c r="CB69" s="25"/>
      <c r="CC69" s="25"/>
      <c r="CD69" s="25"/>
      <c r="CE69" s="25"/>
      <c r="CQ69" s="298" t="s">
        <v>67</v>
      </c>
      <c r="CR69" s="298">
        <f>CR65+CR66+CR67+CR68</f>
        <v>37</v>
      </c>
      <c r="CS69" s="299">
        <f>CS65+CS66+CS67+CS68</f>
        <v>1</v>
      </c>
      <c r="CT69" s="25"/>
      <c r="CU69" s="25"/>
      <c r="CV69" s="25"/>
      <c r="CW69"/>
      <c r="CX69"/>
      <c r="CY69"/>
    </row>
    <row r="70" spans="1:103" ht="15" customHeight="1" x14ac:dyDescent="0.25">
      <c r="A70" s="452"/>
      <c r="B70" s="285">
        <v>68</v>
      </c>
      <c r="C70" s="5">
        <v>446</v>
      </c>
      <c r="D70" s="6">
        <v>30198146</v>
      </c>
      <c r="E70" s="224" t="s">
        <v>518</v>
      </c>
      <c r="F70" s="224" t="s">
        <v>521</v>
      </c>
      <c r="G70" s="224" t="s">
        <v>524</v>
      </c>
      <c r="H70" s="224" t="s">
        <v>48</v>
      </c>
      <c r="I70" s="227">
        <v>44859.697222222225</v>
      </c>
      <c r="J70" s="224" t="s">
        <v>548</v>
      </c>
      <c r="K70" s="152" t="s">
        <v>41</v>
      </c>
      <c r="L70" s="2">
        <v>44859</v>
      </c>
      <c r="M70" s="3">
        <v>0.52222222222222225</v>
      </c>
      <c r="N70" s="11" t="s">
        <v>548</v>
      </c>
      <c r="O70" s="2">
        <v>44859</v>
      </c>
      <c r="P70" s="3">
        <v>0.6972222222222223</v>
      </c>
      <c r="Q70" s="2">
        <v>44859</v>
      </c>
      <c r="R70" s="3">
        <v>0.6958333333333333</v>
      </c>
      <c r="S70" s="11" t="s">
        <v>548</v>
      </c>
      <c r="T70" s="219">
        <v>44859</v>
      </c>
      <c r="U70" s="215">
        <v>0.6972222222222223</v>
      </c>
      <c r="V70" s="11" t="s">
        <v>548</v>
      </c>
      <c r="W70" s="300">
        <f t="shared" si="10"/>
        <v>0</v>
      </c>
      <c r="X70" s="13">
        <v>44860</v>
      </c>
      <c r="Y70" s="3">
        <v>0.50694444444444442</v>
      </c>
      <c r="Z70" s="218" t="s">
        <v>548</v>
      </c>
      <c r="AA70" s="15">
        <f t="shared" si="11"/>
        <v>0.80972222222044365</v>
      </c>
      <c r="AB70" s="13"/>
      <c r="AC70" s="3"/>
      <c r="AD70" s="11"/>
      <c r="AE70" s="15">
        <f t="shared" si="12"/>
        <v>-44860.506944444445</v>
      </c>
      <c r="AF70" s="219"/>
      <c r="AG70" s="215"/>
      <c r="AH70" s="218"/>
      <c r="AI70" s="11"/>
      <c r="AJ70" s="15">
        <f t="shared" si="13"/>
        <v>-44859.697222222225</v>
      </c>
      <c r="AK70" s="219"/>
      <c r="AL70" s="215"/>
      <c r="AM70" s="218"/>
      <c r="AN70" s="15">
        <f t="shared" si="14"/>
        <v>-44859.697222222225</v>
      </c>
      <c r="AO70" s="219">
        <v>44861</v>
      </c>
      <c r="AP70" s="215">
        <v>0.5854166666666667</v>
      </c>
      <c r="AQ70" s="18">
        <f t="shared" si="15"/>
        <v>1.8881944444437977</v>
      </c>
      <c r="AR70" s="219">
        <v>44861</v>
      </c>
      <c r="AS70" s="215">
        <v>0.5854166666666667</v>
      </c>
      <c r="AT70" s="218" t="s">
        <v>548</v>
      </c>
      <c r="AU70" s="19">
        <f t="shared" si="16"/>
        <v>1.8881944444437977</v>
      </c>
      <c r="AV70" s="20"/>
      <c r="AW70" s="20" t="s">
        <v>1220</v>
      </c>
      <c r="AX70" s="20" t="s">
        <v>132</v>
      </c>
      <c r="AY70" s="20" t="s">
        <v>134</v>
      </c>
      <c r="AZ70" s="20" t="s">
        <v>152</v>
      </c>
      <c r="BA70" s="369" t="s">
        <v>204</v>
      </c>
      <c r="BB70" s="270" t="s">
        <v>706</v>
      </c>
      <c r="BC70" s="264" t="s">
        <v>707</v>
      </c>
      <c r="BD70" s="24"/>
      <c r="BE70" s="23" t="s">
        <v>74</v>
      </c>
      <c r="BF70" s="23"/>
      <c r="BJ70" s="25"/>
      <c r="BK70" s="25"/>
      <c r="BL70" s="25"/>
      <c r="BM70" s="25"/>
      <c r="BN70" s="25"/>
      <c r="BO70" s="25"/>
      <c r="BP70" s="25"/>
      <c r="BQ70" s="25"/>
      <c r="BR70" s="25"/>
      <c r="BS70" s="25"/>
      <c r="BT70" s="25"/>
      <c r="BU70" s="25"/>
      <c r="BV70"/>
      <c r="BW70"/>
      <c r="BX70"/>
      <c r="BY70" s="25"/>
      <c r="BZ70" s="25"/>
      <c r="CA70" s="25"/>
      <c r="CB70" s="25"/>
      <c r="CC70" s="25"/>
      <c r="CD70" s="25"/>
      <c r="CE70" s="25"/>
      <c r="CQ70" s="49"/>
      <c r="CR70" s="49"/>
      <c r="CS70" s="61"/>
      <c r="CT70" s="25"/>
      <c r="CU70" s="25"/>
      <c r="CV70" s="25"/>
      <c r="CW70"/>
      <c r="CX70"/>
      <c r="CY70"/>
    </row>
    <row r="71" spans="1:103" ht="15" customHeight="1" x14ac:dyDescent="0.25">
      <c r="A71" s="452"/>
      <c r="B71" s="10">
        <v>69</v>
      </c>
      <c r="C71" s="9">
        <v>457</v>
      </c>
      <c r="D71" s="6">
        <v>30085957</v>
      </c>
      <c r="E71" s="224" t="s">
        <v>519</v>
      </c>
      <c r="F71" s="224" t="s">
        <v>522</v>
      </c>
      <c r="G71" s="224" t="s">
        <v>526</v>
      </c>
      <c r="H71" s="224" t="s">
        <v>546</v>
      </c>
      <c r="I71" s="227">
        <v>44860.53125</v>
      </c>
      <c r="J71" s="224" t="s">
        <v>548</v>
      </c>
      <c r="K71" s="152" t="s">
        <v>41</v>
      </c>
      <c r="L71" s="2">
        <v>44859</v>
      </c>
      <c r="M71" s="3">
        <v>0.48194444444444445</v>
      </c>
      <c r="N71" s="11" t="s">
        <v>548</v>
      </c>
      <c r="O71" s="2">
        <v>44860</v>
      </c>
      <c r="P71" s="3">
        <v>0.53125</v>
      </c>
      <c r="Q71" s="2"/>
      <c r="R71" s="3"/>
      <c r="S71" s="11"/>
      <c r="T71" s="219">
        <v>44860</v>
      </c>
      <c r="U71" s="215">
        <v>0.53125</v>
      </c>
      <c r="V71" s="11" t="s">
        <v>548</v>
      </c>
      <c r="W71" s="300">
        <f t="shared" si="10"/>
        <v>0</v>
      </c>
      <c r="X71" s="13"/>
      <c r="Y71" s="3"/>
      <c r="Z71" s="11"/>
      <c r="AA71" s="15">
        <f t="shared" si="11"/>
        <v>-44860.53125</v>
      </c>
      <c r="AB71" s="13"/>
      <c r="AC71" s="3"/>
      <c r="AD71" s="11"/>
      <c r="AE71" s="15">
        <f t="shared" si="12"/>
        <v>0</v>
      </c>
      <c r="AF71" s="219"/>
      <c r="AG71" s="215"/>
      <c r="AH71" s="218"/>
      <c r="AI71" s="11"/>
      <c r="AJ71" s="15">
        <f t="shared" si="13"/>
        <v>-44860.53125</v>
      </c>
      <c r="AK71" s="219"/>
      <c r="AL71" s="215"/>
      <c r="AM71" s="218"/>
      <c r="AN71" s="15">
        <f t="shared" si="14"/>
        <v>-44860.53125</v>
      </c>
      <c r="AO71" s="219">
        <v>44860</v>
      </c>
      <c r="AP71" s="215">
        <v>0.6694444444444444</v>
      </c>
      <c r="AQ71" s="18">
        <f t="shared" si="15"/>
        <v>0.13819444444379769</v>
      </c>
      <c r="AR71" s="219">
        <v>44861</v>
      </c>
      <c r="AS71" s="215">
        <v>0.6333333333333333</v>
      </c>
      <c r="AT71" s="218" t="s">
        <v>548</v>
      </c>
      <c r="AU71" s="19">
        <f t="shared" si="16"/>
        <v>1.1020833333313931</v>
      </c>
      <c r="AV71" s="20"/>
      <c r="AW71" s="20"/>
      <c r="AX71" s="20" t="s">
        <v>132</v>
      </c>
      <c r="AY71" s="20" t="s">
        <v>134</v>
      </c>
      <c r="AZ71" s="20" t="s">
        <v>144</v>
      </c>
      <c r="BA71" s="369" t="s">
        <v>180</v>
      </c>
      <c r="BB71" s="270" t="s">
        <v>700</v>
      </c>
      <c r="BC71" s="264" t="s">
        <v>701</v>
      </c>
      <c r="BD71" s="24"/>
      <c r="BE71" s="23" t="s">
        <v>74</v>
      </c>
      <c r="BF71" s="23"/>
      <c r="BJ71" s="25"/>
      <c r="BK71" s="25"/>
      <c r="BL71" s="25"/>
      <c r="BM71" s="25"/>
      <c r="BN71" s="25"/>
      <c r="BO71" s="25"/>
      <c r="BP71" s="25"/>
      <c r="BQ71" s="25"/>
      <c r="BR71" s="25"/>
      <c r="BS71" s="25"/>
      <c r="BT71" s="25"/>
      <c r="BU71" s="25"/>
      <c r="BV71"/>
      <c r="BW71"/>
      <c r="BX71"/>
      <c r="BY71" s="25"/>
      <c r="BZ71" s="25"/>
      <c r="CA71" s="25"/>
      <c r="CB71" s="25"/>
      <c r="CC71" s="25"/>
      <c r="CD71" s="25"/>
      <c r="CE71" s="25"/>
      <c r="CF71" s="295"/>
      <c r="CG71" s="295"/>
      <c r="CH71" s="296"/>
      <c r="CI71" s="25"/>
      <c r="CJ71"/>
      <c r="CK71"/>
      <c r="CQ71" s="49"/>
      <c r="CR71" s="49"/>
      <c r="CS71" s="61"/>
      <c r="CT71" s="25"/>
      <c r="CU71" s="25"/>
      <c r="CV71" s="25"/>
      <c r="CW71"/>
      <c r="CX71"/>
      <c r="CY71"/>
    </row>
    <row r="72" spans="1:103" ht="15" customHeight="1" x14ac:dyDescent="0.25">
      <c r="A72" s="452"/>
      <c r="B72" s="10">
        <v>70</v>
      </c>
      <c r="C72" s="8">
        <v>442</v>
      </c>
      <c r="D72" s="6">
        <v>30229207</v>
      </c>
      <c r="E72" s="224" t="s">
        <v>517</v>
      </c>
      <c r="F72" s="224" t="s">
        <v>521</v>
      </c>
      <c r="G72" s="224" t="s">
        <v>524</v>
      </c>
      <c r="H72" s="224" t="s">
        <v>531</v>
      </c>
      <c r="I72" s="227">
        <v>44860.644444444442</v>
      </c>
      <c r="J72" s="224" t="s">
        <v>548</v>
      </c>
      <c r="K72" s="152" t="s">
        <v>126</v>
      </c>
      <c r="L72" s="2">
        <v>44858</v>
      </c>
      <c r="M72" s="3">
        <v>0.59722222222222221</v>
      </c>
      <c r="N72" s="11" t="s">
        <v>548</v>
      </c>
      <c r="O72" s="2">
        <v>44860</v>
      </c>
      <c r="P72" s="3">
        <v>0.64444444444444449</v>
      </c>
      <c r="Q72" s="2">
        <v>44860</v>
      </c>
      <c r="R72" s="3">
        <v>0.65486111111111112</v>
      </c>
      <c r="S72" s="11" t="s">
        <v>548</v>
      </c>
      <c r="T72" s="219">
        <v>44860</v>
      </c>
      <c r="U72" s="215">
        <v>0.64583333333333337</v>
      </c>
      <c r="V72" s="11" t="s">
        <v>548</v>
      </c>
      <c r="W72" s="300">
        <f t="shared" si="10"/>
        <v>1.3888888934161514E-3</v>
      </c>
      <c r="X72" s="13">
        <v>44861</v>
      </c>
      <c r="Y72" s="3">
        <v>0.63263888888888886</v>
      </c>
      <c r="Z72" s="218" t="s">
        <v>548</v>
      </c>
      <c r="AA72" s="15">
        <f t="shared" si="11"/>
        <v>0.98680555555620231</v>
      </c>
      <c r="AB72" s="13"/>
      <c r="AC72" s="3"/>
      <c r="AD72" s="11"/>
      <c r="AE72" s="15">
        <f t="shared" si="12"/>
        <v>-44861.632638888892</v>
      </c>
      <c r="AF72" s="219"/>
      <c r="AG72" s="215"/>
      <c r="AH72" s="218"/>
      <c r="AI72" s="11"/>
      <c r="AJ72" s="15">
        <f t="shared" si="13"/>
        <v>-44860.645833333336</v>
      </c>
      <c r="AK72" s="219"/>
      <c r="AL72" s="215"/>
      <c r="AM72" s="218"/>
      <c r="AN72" s="15">
        <f t="shared" si="14"/>
        <v>-44860.645833333336</v>
      </c>
      <c r="AO72" s="219">
        <v>44863</v>
      </c>
      <c r="AP72" s="215">
        <v>0.41736111111111113</v>
      </c>
      <c r="AQ72" s="18">
        <f t="shared" si="15"/>
        <v>2.7715277777751908</v>
      </c>
      <c r="AR72" s="219">
        <v>44863</v>
      </c>
      <c r="AS72" s="215">
        <v>0.42083333333333334</v>
      </c>
      <c r="AT72" s="218" t="s">
        <v>548</v>
      </c>
      <c r="AU72" s="19">
        <f t="shared" si="16"/>
        <v>2.7749999999941792</v>
      </c>
      <c r="AV72" s="20"/>
      <c r="AW72" s="20" t="s">
        <v>1273</v>
      </c>
      <c r="AX72" s="20" t="s">
        <v>132</v>
      </c>
      <c r="AY72" s="20" t="s">
        <v>134</v>
      </c>
      <c r="AZ72" s="20" t="s">
        <v>136</v>
      </c>
      <c r="BA72" s="369" t="s">
        <v>146</v>
      </c>
      <c r="BB72" s="270" t="s">
        <v>708</v>
      </c>
      <c r="BC72" s="264" t="s">
        <v>709</v>
      </c>
      <c r="BD72" s="24"/>
      <c r="BE72" s="23" t="s">
        <v>74</v>
      </c>
      <c r="BF72" s="23"/>
      <c r="BJ72" s="25"/>
      <c r="BK72" s="25"/>
      <c r="BL72" s="25"/>
      <c r="BM72" s="25"/>
      <c r="BN72" s="25"/>
      <c r="BO72" s="25"/>
      <c r="BP72" s="25"/>
      <c r="BQ72" s="25"/>
      <c r="BR72" s="25"/>
      <c r="BS72" s="25"/>
      <c r="BT72" s="25"/>
      <c r="BU72" s="25"/>
      <c r="BV72"/>
      <c r="BW72"/>
      <c r="BX72"/>
      <c r="BY72" s="25"/>
      <c r="BZ72" s="25"/>
      <c r="CA72" s="25"/>
      <c r="CB72" s="25"/>
      <c r="CC72" s="25"/>
      <c r="CD72" s="25"/>
      <c r="CE72" s="25"/>
      <c r="CF72" s="295"/>
      <c r="CG72" s="295"/>
      <c r="CH72" s="296"/>
      <c r="CI72" s="25"/>
      <c r="CJ72"/>
      <c r="CK72"/>
      <c r="CQ72" s="49"/>
      <c r="CR72" s="49"/>
      <c r="CS72" s="61"/>
      <c r="CT72" s="25"/>
      <c r="CU72" s="25"/>
      <c r="CV72" s="25"/>
      <c r="CW72"/>
      <c r="CX72"/>
      <c r="CY72"/>
    </row>
    <row r="73" spans="1:103" ht="15" customHeight="1" x14ac:dyDescent="0.25">
      <c r="A73" s="452"/>
      <c r="B73" s="26">
        <v>71</v>
      </c>
      <c r="C73" s="9">
        <v>437</v>
      </c>
      <c r="D73" s="6">
        <v>30128507</v>
      </c>
      <c r="E73" s="224" t="s">
        <v>518</v>
      </c>
      <c r="F73" s="224" t="s">
        <v>522</v>
      </c>
      <c r="G73" s="224" t="s">
        <v>555</v>
      </c>
      <c r="H73" s="224" t="s">
        <v>556</v>
      </c>
      <c r="I73" s="227">
        <v>44860.761805555558</v>
      </c>
      <c r="J73" s="224" t="s">
        <v>549</v>
      </c>
      <c r="K73" s="152" t="s">
        <v>126</v>
      </c>
      <c r="L73" s="2">
        <v>44857</v>
      </c>
      <c r="M73" s="3">
        <v>0.8569444444444444</v>
      </c>
      <c r="N73" s="11" t="s">
        <v>567</v>
      </c>
      <c r="O73" s="2">
        <v>44860</v>
      </c>
      <c r="P73" s="3">
        <v>0.76180555555555562</v>
      </c>
      <c r="Q73" s="2">
        <v>44860</v>
      </c>
      <c r="R73" s="3">
        <v>0.75208333333333333</v>
      </c>
      <c r="S73" s="11" t="s">
        <v>567</v>
      </c>
      <c r="T73" s="219">
        <v>44860</v>
      </c>
      <c r="U73" s="215">
        <v>0.76388888888888884</v>
      </c>
      <c r="V73" s="11" t="s">
        <v>549</v>
      </c>
      <c r="W73" s="300">
        <f t="shared" si="10"/>
        <v>2.0833333328482695E-3</v>
      </c>
      <c r="X73" s="13">
        <v>44861</v>
      </c>
      <c r="Y73" s="3">
        <v>0.71597222222222223</v>
      </c>
      <c r="Z73" s="218" t="s">
        <v>549</v>
      </c>
      <c r="AA73" s="15">
        <f t="shared" si="11"/>
        <v>0.95208333332993789</v>
      </c>
      <c r="AB73" s="13"/>
      <c r="AC73" s="3"/>
      <c r="AD73" s="11"/>
      <c r="AE73" s="15">
        <f t="shared" si="12"/>
        <v>-44861.71597222222</v>
      </c>
      <c r="AF73" s="219"/>
      <c r="AG73" s="215"/>
      <c r="AH73" s="218"/>
      <c r="AI73" s="11"/>
      <c r="AJ73" s="15">
        <f t="shared" si="13"/>
        <v>-44860.763888888891</v>
      </c>
      <c r="AK73" s="219"/>
      <c r="AL73" s="215"/>
      <c r="AM73" s="218"/>
      <c r="AN73" s="15">
        <f t="shared" si="14"/>
        <v>-44860.763888888891</v>
      </c>
      <c r="AO73" s="219">
        <v>44861</v>
      </c>
      <c r="AP73" s="215">
        <v>0.74513888888888891</v>
      </c>
      <c r="AQ73" s="18">
        <f t="shared" si="15"/>
        <v>0.98124999999708962</v>
      </c>
      <c r="AR73" s="219">
        <v>44864</v>
      </c>
      <c r="AS73" s="215">
        <v>0.79305555555555562</v>
      </c>
      <c r="AT73" s="218" t="s">
        <v>549</v>
      </c>
      <c r="AU73" s="19">
        <f t="shared" si="16"/>
        <v>4.0291666666671517</v>
      </c>
      <c r="AV73" s="20"/>
      <c r="AW73" s="20" t="s">
        <v>1274</v>
      </c>
      <c r="AX73" s="20" t="s">
        <v>148</v>
      </c>
      <c r="AY73" s="20" t="s">
        <v>150</v>
      </c>
      <c r="AZ73" s="20" t="s">
        <v>186</v>
      </c>
      <c r="BA73" s="369" t="s">
        <v>338</v>
      </c>
      <c r="BB73" s="270" t="s">
        <v>710</v>
      </c>
      <c r="BC73" s="264" t="s">
        <v>711</v>
      </c>
      <c r="BD73" s="24"/>
      <c r="BE73" s="23" t="s">
        <v>74</v>
      </c>
      <c r="BF73" s="23"/>
      <c r="BJ73" s="25"/>
      <c r="BK73" s="25"/>
      <c r="BL73" s="25"/>
      <c r="BM73" s="25"/>
      <c r="BN73" s="25"/>
      <c r="BO73" s="25"/>
      <c r="BP73" s="25"/>
      <c r="BQ73" s="25"/>
      <c r="BR73" s="25"/>
      <c r="BS73" s="25"/>
      <c r="BT73" s="25"/>
      <c r="BU73" s="25"/>
      <c r="BV73"/>
      <c r="BW73"/>
      <c r="BX73"/>
      <c r="BY73" s="25"/>
      <c r="BZ73" s="25"/>
      <c r="CA73" s="25"/>
      <c r="CB73" s="25"/>
      <c r="CC73" s="25"/>
      <c r="CD73" s="25"/>
      <c r="CE73" s="25"/>
      <c r="CF73" s="295"/>
      <c r="CG73" s="295"/>
      <c r="CH73" s="296"/>
      <c r="CI73" s="25"/>
      <c r="CJ73"/>
      <c r="CK73"/>
      <c r="CQ73" s="49"/>
      <c r="CR73" s="49"/>
      <c r="CS73" s="61"/>
      <c r="CT73" s="25"/>
      <c r="CU73" s="25"/>
      <c r="CV73" s="25"/>
      <c r="CW73"/>
      <c r="CX73"/>
      <c r="CY73"/>
    </row>
    <row r="74" spans="1:103" ht="15" customHeight="1" x14ac:dyDescent="0.25">
      <c r="A74" s="452"/>
      <c r="B74" s="10">
        <v>72</v>
      </c>
      <c r="C74" s="5">
        <v>466</v>
      </c>
      <c r="D74" s="6">
        <v>30226179</v>
      </c>
      <c r="E74" s="224" t="s">
        <v>518</v>
      </c>
      <c r="F74" s="224" t="s">
        <v>522</v>
      </c>
      <c r="G74" s="224" t="s">
        <v>525</v>
      </c>
      <c r="H74" s="224" t="s">
        <v>45</v>
      </c>
      <c r="I74" s="227">
        <v>44860.791666666664</v>
      </c>
      <c r="J74" s="224" t="s">
        <v>549</v>
      </c>
      <c r="K74" s="152" t="s">
        <v>39</v>
      </c>
      <c r="L74" s="2">
        <v>44860</v>
      </c>
      <c r="M74" s="3">
        <v>0.78263888888888899</v>
      </c>
      <c r="N74" s="11" t="s">
        <v>567</v>
      </c>
      <c r="O74" s="2">
        <v>44860</v>
      </c>
      <c r="P74" s="3">
        <v>0.79166666666666663</v>
      </c>
      <c r="Q74" s="2"/>
      <c r="R74" s="3"/>
      <c r="S74" s="11"/>
      <c r="T74" s="219">
        <v>44860</v>
      </c>
      <c r="U74" s="215">
        <v>0.79166666666666663</v>
      </c>
      <c r="V74" s="11" t="s">
        <v>549</v>
      </c>
      <c r="W74" s="300">
        <f t="shared" si="10"/>
        <v>0</v>
      </c>
      <c r="X74" s="13"/>
      <c r="Y74" s="3"/>
      <c r="Z74" s="11"/>
      <c r="AA74" s="15">
        <f t="shared" si="11"/>
        <v>-44860.791666666664</v>
      </c>
      <c r="AB74" s="13"/>
      <c r="AC74" s="3"/>
      <c r="AD74" s="11"/>
      <c r="AE74" s="15">
        <f t="shared" si="12"/>
        <v>0</v>
      </c>
      <c r="AF74" s="219"/>
      <c r="AG74" s="215"/>
      <c r="AH74" s="218"/>
      <c r="AI74" s="11"/>
      <c r="AJ74" s="15">
        <f t="shared" si="13"/>
        <v>-44860.791666666664</v>
      </c>
      <c r="AK74" s="219"/>
      <c r="AL74" s="215"/>
      <c r="AM74" s="218"/>
      <c r="AN74" s="15">
        <f t="shared" si="14"/>
        <v>-44860.791666666664</v>
      </c>
      <c r="AO74" s="219">
        <v>44861</v>
      </c>
      <c r="AP74" s="215">
        <v>1.8749999999999999E-2</v>
      </c>
      <c r="AQ74" s="18">
        <f t="shared" si="15"/>
        <v>0.22708333333866904</v>
      </c>
      <c r="AR74" s="219">
        <v>44861</v>
      </c>
      <c r="AS74" s="215">
        <v>0.71458333333333324</v>
      </c>
      <c r="AT74" s="218" t="s">
        <v>549</v>
      </c>
      <c r="AU74" s="19">
        <f t="shared" si="16"/>
        <v>0.92291666667006211</v>
      </c>
      <c r="AV74" s="20"/>
      <c r="AW74" s="20"/>
      <c r="AX74" s="20" t="s">
        <v>132</v>
      </c>
      <c r="AY74" s="20" t="s">
        <v>134</v>
      </c>
      <c r="AZ74" s="20" t="s">
        <v>144</v>
      </c>
      <c r="BA74" s="369" t="s">
        <v>184</v>
      </c>
      <c r="BB74" s="270" t="s">
        <v>713</v>
      </c>
      <c r="BC74" s="264" t="s">
        <v>712</v>
      </c>
      <c r="BD74" s="24"/>
      <c r="BE74" s="23" t="s">
        <v>74</v>
      </c>
      <c r="BF74" s="23"/>
      <c r="BJ74" s="25"/>
      <c r="BK74" s="25"/>
      <c r="BL74" s="25"/>
      <c r="BM74" s="25"/>
      <c r="BN74" s="25"/>
      <c r="BO74" s="25"/>
      <c r="BP74" s="25"/>
      <c r="BQ74" s="25"/>
      <c r="BR74" s="25"/>
      <c r="BS74" s="25"/>
      <c r="BT74" s="25"/>
      <c r="BU74" s="25"/>
      <c r="BV74"/>
      <c r="BW74"/>
      <c r="BX74"/>
      <c r="BY74" s="25"/>
      <c r="BZ74" s="25"/>
      <c r="CA74" s="25"/>
      <c r="CB74" s="25"/>
      <c r="CC74" s="25"/>
      <c r="CD74" s="25"/>
      <c r="CE74" s="25"/>
      <c r="CF74" s="295"/>
      <c r="CG74" s="295"/>
      <c r="CH74" s="296"/>
      <c r="CI74" s="25"/>
      <c r="CJ74"/>
      <c r="CK74"/>
      <c r="CQ74" s="49"/>
      <c r="CR74" s="49"/>
      <c r="CS74" s="61"/>
      <c r="CT74" s="25"/>
      <c r="CU74" s="25"/>
      <c r="CV74" s="25"/>
      <c r="CW74"/>
      <c r="CX74"/>
      <c r="CY74"/>
    </row>
    <row r="75" spans="1:103" ht="15" customHeight="1" x14ac:dyDescent="0.25">
      <c r="A75" s="452"/>
      <c r="B75" s="10">
        <v>73</v>
      </c>
      <c r="C75" s="5">
        <v>465</v>
      </c>
      <c r="D75" s="6">
        <v>30226179</v>
      </c>
      <c r="E75" s="224" t="s">
        <v>518</v>
      </c>
      <c r="F75" s="224" t="s">
        <v>522</v>
      </c>
      <c r="G75" s="224" t="s">
        <v>524</v>
      </c>
      <c r="H75" s="224" t="s">
        <v>40</v>
      </c>
      <c r="I75" s="227">
        <v>44860.793055555558</v>
      </c>
      <c r="J75" s="224" t="s">
        <v>549</v>
      </c>
      <c r="K75" s="152" t="s">
        <v>39</v>
      </c>
      <c r="L75" s="2">
        <v>44860</v>
      </c>
      <c r="M75" s="3">
        <v>0.76388888888888884</v>
      </c>
      <c r="N75" s="11" t="s">
        <v>567</v>
      </c>
      <c r="O75" s="2">
        <v>44860</v>
      </c>
      <c r="P75" s="3">
        <v>0.79305555555555562</v>
      </c>
      <c r="Q75" s="2"/>
      <c r="R75" s="3"/>
      <c r="S75" s="11"/>
      <c r="T75" s="219">
        <v>44860</v>
      </c>
      <c r="U75" s="215">
        <v>0.79305555555555562</v>
      </c>
      <c r="V75" s="11" t="s">
        <v>549</v>
      </c>
      <c r="W75" s="300">
        <f t="shared" si="10"/>
        <v>0</v>
      </c>
      <c r="X75" s="13"/>
      <c r="Y75" s="3"/>
      <c r="Z75" s="11"/>
      <c r="AA75" s="15">
        <f t="shared" si="11"/>
        <v>-44860.793055555558</v>
      </c>
      <c r="AB75" s="13"/>
      <c r="AC75" s="3"/>
      <c r="AD75" s="11"/>
      <c r="AE75" s="15">
        <f t="shared" si="12"/>
        <v>0</v>
      </c>
      <c r="AF75" s="219"/>
      <c r="AG75" s="215"/>
      <c r="AH75" s="218"/>
      <c r="AI75" s="11"/>
      <c r="AJ75" s="15">
        <f t="shared" si="13"/>
        <v>-44860.793055555558</v>
      </c>
      <c r="AK75" s="219"/>
      <c r="AL75" s="215"/>
      <c r="AM75" s="218"/>
      <c r="AN75" s="15">
        <f t="shared" si="14"/>
        <v>-44860.793055555558</v>
      </c>
      <c r="AO75" s="219">
        <v>44860</v>
      </c>
      <c r="AP75" s="215">
        <v>0.8305555555555556</v>
      </c>
      <c r="AQ75" s="18">
        <f t="shared" si="15"/>
        <v>3.7499999998544808E-2</v>
      </c>
      <c r="AR75" s="219">
        <v>44861</v>
      </c>
      <c r="AS75" s="215">
        <v>0.6958333333333333</v>
      </c>
      <c r="AT75" s="218" t="s">
        <v>549</v>
      </c>
      <c r="AU75" s="19">
        <f t="shared" si="16"/>
        <v>0.90277777777373558</v>
      </c>
      <c r="AV75" s="20"/>
      <c r="AW75" s="20" t="s">
        <v>1275</v>
      </c>
      <c r="AX75" s="20" t="s">
        <v>132</v>
      </c>
      <c r="AY75" s="20" t="s">
        <v>134</v>
      </c>
      <c r="AZ75" s="20" t="s">
        <v>144</v>
      </c>
      <c r="BA75" s="369" t="s">
        <v>184</v>
      </c>
      <c r="BB75" s="270" t="s">
        <v>714</v>
      </c>
      <c r="BC75" s="264" t="s">
        <v>715</v>
      </c>
      <c r="BD75" s="24"/>
      <c r="BE75" s="23" t="s">
        <v>74</v>
      </c>
      <c r="BF75" s="23"/>
      <c r="BJ75" s="25"/>
      <c r="BK75" s="25"/>
      <c r="BL75" s="25"/>
      <c r="BM75" s="25"/>
      <c r="BN75" s="25"/>
      <c r="BO75" s="25"/>
      <c r="BP75" s="25"/>
      <c r="BQ75" s="25"/>
      <c r="BR75" s="25"/>
      <c r="BS75" s="25"/>
      <c r="BT75" s="25"/>
      <c r="BU75" s="25"/>
      <c r="BV75"/>
      <c r="BW75"/>
      <c r="BX75"/>
      <c r="BY75" s="25"/>
      <c r="BZ75" s="25"/>
      <c r="CA75" s="25"/>
      <c r="CB75" s="25"/>
      <c r="CC75" s="25"/>
      <c r="CD75" s="25"/>
      <c r="CE75" s="25"/>
      <c r="CF75" s="295"/>
      <c r="CG75" s="295"/>
      <c r="CH75" s="296"/>
      <c r="CI75" s="25"/>
      <c r="CJ75"/>
      <c r="CK75"/>
      <c r="CQ75" s="49"/>
      <c r="CR75" s="49"/>
      <c r="CS75" s="61"/>
      <c r="CT75" s="25"/>
      <c r="CU75" s="25"/>
      <c r="CV75" s="25"/>
      <c r="CW75"/>
      <c r="CX75"/>
      <c r="CY75"/>
    </row>
    <row r="76" spans="1:103" ht="15" customHeight="1" x14ac:dyDescent="0.25">
      <c r="A76" s="452"/>
      <c r="B76" s="10">
        <v>74</v>
      </c>
      <c r="C76" s="9">
        <v>453</v>
      </c>
      <c r="D76" s="6">
        <v>635025</v>
      </c>
      <c r="E76" s="224" t="s">
        <v>517</v>
      </c>
      <c r="F76" s="224" t="s">
        <v>522</v>
      </c>
      <c r="G76" s="224" t="s">
        <v>525</v>
      </c>
      <c r="H76" s="224" t="s">
        <v>62</v>
      </c>
      <c r="I76" s="227">
        <v>44861.570138888892</v>
      </c>
      <c r="J76" s="224" t="s">
        <v>548</v>
      </c>
      <c r="K76" s="152" t="s">
        <v>126</v>
      </c>
      <c r="L76" s="2">
        <v>44859</v>
      </c>
      <c r="M76" s="3">
        <v>0.62847222222222221</v>
      </c>
      <c r="N76" s="11" t="s">
        <v>548</v>
      </c>
      <c r="O76" s="2">
        <v>44861</v>
      </c>
      <c r="P76" s="3">
        <v>0.57013888888888886</v>
      </c>
      <c r="Q76" s="2">
        <v>44861</v>
      </c>
      <c r="R76" s="3">
        <v>0.5131944444444444</v>
      </c>
      <c r="S76" s="11" t="s">
        <v>548</v>
      </c>
      <c r="T76" s="219">
        <v>44861</v>
      </c>
      <c r="U76" s="215">
        <v>0.5708333333333333</v>
      </c>
      <c r="V76" s="11" t="s">
        <v>548</v>
      </c>
      <c r="W76" s="300">
        <f t="shared" si="10"/>
        <v>6.9444443943211809E-4</v>
      </c>
      <c r="X76" s="13">
        <v>44863</v>
      </c>
      <c r="Y76" s="3">
        <v>0.43541666666666662</v>
      </c>
      <c r="Z76" s="218" t="s">
        <v>548</v>
      </c>
      <c r="AA76" s="15">
        <f t="shared" si="11"/>
        <v>1.8645833333357587</v>
      </c>
      <c r="AB76" s="13">
        <v>44865</v>
      </c>
      <c r="AC76" s="3">
        <v>0.50347222222222221</v>
      </c>
      <c r="AD76" s="218" t="s">
        <v>548</v>
      </c>
      <c r="AE76" s="15">
        <f t="shared" si="12"/>
        <v>2.0680555555518367</v>
      </c>
      <c r="AF76" s="219">
        <v>44867</v>
      </c>
      <c r="AG76" s="215">
        <v>0.6972222222222223</v>
      </c>
      <c r="AH76" s="218" t="s">
        <v>548</v>
      </c>
      <c r="AI76" s="11" t="s">
        <v>570</v>
      </c>
      <c r="AJ76" s="15">
        <f t="shared" si="13"/>
        <v>6.1263888888934162</v>
      </c>
      <c r="AK76" s="219"/>
      <c r="AL76" s="215"/>
      <c r="AM76" s="218"/>
      <c r="AN76" s="15">
        <f t="shared" si="14"/>
        <v>-44861.570833333331</v>
      </c>
      <c r="AO76" s="219">
        <v>44870</v>
      </c>
      <c r="AP76" s="215">
        <v>0.70416666666666661</v>
      </c>
      <c r="AQ76" s="18">
        <f t="shared" si="15"/>
        <v>9.133333333338669</v>
      </c>
      <c r="AR76" s="219">
        <v>44871</v>
      </c>
      <c r="AS76" s="215">
        <v>0.59236111111111112</v>
      </c>
      <c r="AT76" s="218" t="s">
        <v>548</v>
      </c>
      <c r="AU76" s="19">
        <f t="shared" si="16"/>
        <v>10.021527777782467</v>
      </c>
      <c r="AV76" s="20"/>
      <c r="AW76" s="20"/>
      <c r="AX76" s="20" t="s">
        <v>140</v>
      </c>
      <c r="AY76" s="20" t="s">
        <v>162</v>
      </c>
      <c r="AZ76" s="20" t="s">
        <v>1185</v>
      </c>
      <c r="BA76" s="369" t="s">
        <v>484</v>
      </c>
      <c r="BB76" s="270" t="s">
        <v>717</v>
      </c>
      <c r="BC76" s="264" t="s">
        <v>716</v>
      </c>
      <c r="BD76" s="24"/>
      <c r="BE76" s="23" t="s">
        <v>74</v>
      </c>
      <c r="BF76" s="23"/>
      <c r="BJ76" s="25"/>
      <c r="BK76" s="25"/>
      <c r="BL76" s="25"/>
      <c r="BM76" s="25"/>
      <c r="BN76" s="25"/>
      <c r="BO76" s="25"/>
      <c r="BP76" s="25"/>
      <c r="BQ76" s="25"/>
      <c r="BR76" s="25"/>
      <c r="BS76" s="25"/>
      <c r="BT76" s="25"/>
      <c r="BU76" s="25"/>
      <c r="BV76"/>
      <c r="BW76"/>
      <c r="BX76"/>
      <c r="BY76" s="25"/>
      <c r="BZ76" s="25"/>
      <c r="CA76" s="25"/>
      <c r="CB76" s="25"/>
      <c r="CC76" s="25"/>
      <c r="CD76" s="25"/>
      <c r="CE76" s="25"/>
      <c r="CF76" s="295"/>
      <c r="CG76" s="295"/>
      <c r="CH76" s="296"/>
      <c r="CI76" s="25"/>
      <c r="CJ76"/>
      <c r="CK76"/>
      <c r="CU76" s="25"/>
      <c r="CV76" s="25"/>
      <c r="CW76"/>
      <c r="CX76"/>
      <c r="CY76"/>
    </row>
    <row r="77" spans="1:103" ht="15" customHeight="1" x14ac:dyDescent="0.25">
      <c r="A77" s="452"/>
      <c r="B77" s="26">
        <v>75</v>
      </c>
      <c r="C77" s="5">
        <v>458</v>
      </c>
      <c r="D77" s="6">
        <v>30221945</v>
      </c>
      <c r="E77" s="224" t="s">
        <v>518</v>
      </c>
      <c r="F77" s="224" t="s">
        <v>522</v>
      </c>
      <c r="G77" s="224" t="s">
        <v>525</v>
      </c>
      <c r="H77" s="224" t="s">
        <v>45</v>
      </c>
      <c r="I77" s="227">
        <v>44861.574999999997</v>
      </c>
      <c r="J77" s="224" t="s">
        <v>548</v>
      </c>
      <c r="K77" s="152" t="s">
        <v>41</v>
      </c>
      <c r="L77" s="2">
        <v>44860</v>
      </c>
      <c r="M77" s="3">
        <v>0.49236111111111108</v>
      </c>
      <c r="N77" s="11" t="s">
        <v>548</v>
      </c>
      <c r="O77" s="2">
        <v>44861</v>
      </c>
      <c r="P77" s="3">
        <v>0.57500000000000007</v>
      </c>
      <c r="Q77" s="2">
        <v>44861</v>
      </c>
      <c r="R77" s="3">
        <v>0.56874999999999998</v>
      </c>
      <c r="S77" s="11" t="s">
        <v>548</v>
      </c>
      <c r="T77" s="219">
        <v>44861</v>
      </c>
      <c r="U77" s="215">
        <v>0.5756944444444444</v>
      </c>
      <c r="V77" s="11" t="s">
        <v>548</v>
      </c>
      <c r="W77" s="300">
        <f t="shared" si="10"/>
        <v>6.944444467080757E-4</v>
      </c>
      <c r="X77" s="13"/>
      <c r="Y77" s="3"/>
      <c r="Z77" s="11"/>
      <c r="AA77" s="15">
        <f t="shared" si="11"/>
        <v>-44861.575694444444</v>
      </c>
      <c r="AB77" s="13"/>
      <c r="AC77" s="3"/>
      <c r="AD77" s="11"/>
      <c r="AE77" s="15">
        <f t="shared" si="12"/>
        <v>0</v>
      </c>
      <c r="AF77" s="219"/>
      <c r="AG77" s="215"/>
      <c r="AH77" s="218"/>
      <c r="AI77" s="11"/>
      <c r="AJ77" s="15">
        <f t="shared" si="13"/>
        <v>-44861.575694444444</v>
      </c>
      <c r="AK77" s="219"/>
      <c r="AL77" s="215"/>
      <c r="AM77" s="218"/>
      <c r="AN77" s="15">
        <f t="shared" si="14"/>
        <v>-44861.575694444444</v>
      </c>
      <c r="AO77" s="219">
        <v>44861</v>
      </c>
      <c r="AP77" s="215">
        <v>0.8027777777777777</v>
      </c>
      <c r="AQ77" s="18">
        <f t="shared" si="15"/>
        <v>0.22708333333139308</v>
      </c>
      <c r="AR77" s="219">
        <v>44863</v>
      </c>
      <c r="AS77" s="215">
        <v>0.43541666666666662</v>
      </c>
      <c r="AT77" s="218" t="s">
        <v>548</v>
      </c>
      <c r="AU77" s="19">
        <f t="shared" si="16"/>
        <v>1.859722222223354</v>
      </c>
      <c r="AV77" s="20"/>
      <c r="AW77" s="20"/>
      <c r="AX77" s="20" t="s">
        <v>140</v>
      </c>
      <c r="AY77" s="20" t="s">
        <v>162</v>
      </c>
      <c r="AZ77" s="20" t="s">
        <v>1185</v>
      </c>
      <c r="BA77" s="369" t="s">
        <v>484</v>
      </c>
      <c r="BB77" s="270" t="s">
        <v>719</v>
      </c>
      <c r="BC77" s="264" t="s">
        <v>718</v>
      </c>
      <c r="BD77" s="24"/>
      <c r="BE77" s="23" t="s">
        <v>74</v>
      </c>
      <c r="BF77" s="23"/>
      <c r="BJ77" s="25"/>
      <c r="BK77" s="25"/>
      <c r="BL77" s="25"/>
      <c r="BM77" s="25"/>
      <c r="BN77" s="25"/>
      <c r="BO77" s="25"/>
      <c r="BP77" s="25"/>
      <c r="BQ77" s="25"/>
      <c r="BR77" s="25"/>
      <c r="BS77" s="25"/>
      <c r="BT77" s="25"/>
      <c r="BU77" s="25"/>
      <c r="BV77"/>
      <c r="BW77"/>
      <c r="BX77"/>
      <c r="BY77" s="25"/>
      <c r="BZ77" s="25"/>
      <c r="CA77" s="25"/>
      <c r="CB77" s="25"/>
      <c r="CC77" s="25"/>
      <c r="CD77" s="25"/>
      <c r="CE77" s="25"/>
      <c r="CF77" s="295"/>
      <c r="CG77" s="295"/>
      <c r="CH77" s="296"/>
      <c r="CI77" s="25"/>
      <c r="CJ77"/>
      <c r="CK77"/>
      <c r="CL77"/>
      <c r="CM77"/>
      <c r="CN77"/>
      <c r="CO77" s="25"/>
      <c r="CP77" s="25"/>
      <c r="CU77" s="25"/>
      <c r="CV77" s="25"/>
      <c r="CW77"/>
      <c r="CX77"/>
      <c r="CY77"/>
    </row>
    <row r="78" spans="1:103" ht="15" customHeight="1" x14ac:dyDescent="0.25">
      <c r="A78" s="452"/>
      <c r="B78" s="10">
        <v>76</v>
      </c>
      <c r="C78" s="9">
        <v>408</v>
      </c>
      <c r="D78" s="6">
        <v>30166401</v>
      </c>
      <c r="E78" s="224" t="s">
        <v>517</v>
      </c>
      <c r="F78" s="224" t="s">
        <v>521</v>
      </c>
      <c r="G78" s="224" t="s">
        <v>524</v>
      </c>
      <c r="H78" s="224" t="s">
        <v>48</v>
      </c>
      <c r="I78" s="227">
        <v>44861.720833333333</v>
      </c>
      <c r="J78" s="224" t="s">
        <v>549</v>
      </c>
      <c r="K78" s="152" t="s">
        <v>126</v>
      </c>
      <c r="L78" s="2">
        <v>44852</v>
      </c>
      <c r="M78" s="3">
        <v>0.7680555555555556</v>
      </c>
      <c r="N78" s="11" t="s">
        <v>567</v>
      </c>
      <c r="O78" s="2">
        <v>44861</v>
      </c>
      <c r="P78" s="3">
        <v>0.72083333333333333</v>
      </c>
      <c r="Q78" s="2">
        <v>44857</v>
      </c>
      <c r="R78" s="3">
        <v>0.63750000000000007</v>
      </c>
      <c r="S78" s="11" t="s">
        <v>567</v>
      </c>
      <c r="T78" s="219">
        <v>44857</v>
      </c>
      <c r="U78" s="215">
        <v>0.63958333333333328</v>
      </c>
      <c r="V78" s="11" t="s">
        <v>548</v>
      </c>
      <c r="W78" s="300">
        <f t="shared" si="10"/>
        <v>-4.0812500000029104</v>
      </c>
      <c r="X78" s="13">
        <v>44861</v>
      </c>
      <c r="Y78" s="3">
        <v>0.72083333333333333</v>
      </c>
      <c r="Z78" s="218" t="s">
        <v>549</v>
      </c>
      <c r="AA78" s="15">
        <f t="shared" si="11"/>
        <v>4.0812500000029104</v>
      </c>
      <c r="AB78" s="13">
        <v>44864</v>
      </c>
      <c r="AC78" s="3">
        <v>0.79375000000000007</v>
      </c>
      <c r="AD78" s="218" t="s">
        <v>549</v>
      </c>
      <c r="AE78" s="15">
        <f t="shared" si="12"/>
        <v>3.0729166666642413</v>
      </c>
      <c r="AF78" s="219"/>
      <c r="AG78" s="215"/>
      <c r="AH78" s="218"/>
      <c r="AI78" s="11"/>
      <c r="AJ78" s="15">
        <f t="shared" si="13"/>
        <v>-44857.63958333333</v>
      </c>
      <c r="AK78" s="219"/>
      <c r="AL78" s="215"/>
      <c r="AM78" s="218"/>
      <c r="AN78" s="15">
        <f t="shared" si="14"/>
        <v>-44857.63958333333</v>
      </c>
      <c r="AO78" s="219">
        <v>44866</v>
      </c>
      <c r="AP78" s="215">
        <v>0.76388888888888884</v>
      </c>
      <c r="AQ78" s="18">
        <f t="shared" si="15"/>
        <v>9.1243055555605679</v>
      </c>
      <c r="AR78" s="219">
        <v>44866</v>
      </c>
      <c r="AS78" s="215">
        <v>0.76388888888888884</v>
      </c>
      <c r="AT78" s="218" t="s">
        <v>549</v>
      </c>
      <c r="AU78" s="19">
        <f t="shared" si="16"/>
        <v>9.1243055555605679</v>
      </c>
      <c r="AV78" s="20"/>
      <c r="AW78" s="20" t="s">
        <v>1265</v>
      </c>
      <c r="AX78" s="20" t="s">
        <v>132</v>
      </c>
      <c r="AY78" s="20" t="s">
        <v>134</v>
      </c>
      <c r="AZ78" s="20" t="s">
        <v>152</v>
      </c>
      <c r="BA78" s="369" t="s">
        <v>188</v>
      </c>
      <c r="BB78" s="270" t="s">
        <v>720</v>
      </c>
      <c r="BC78" s="264" t="s">
        <v>721</v>
      </c>
      <c r="BD78" s="24"/>
      <c r="BE78" s="23" t="s">
        <v>128</v>
      </c>
      <c r="BF78" s="23"/>
      <c r="BJ78" s="25"/>
      <c r="BK78" s="25"/>
      <c r="BL78" s="25"/>
      <c r="BM78" s="25"/>
      <c r="BN78" s="25"/>
      <c r="BO78" s="25"/>
      <c r="BP78" s="25"/>
      <c r="BQ78" s="25"/>
      <c r="BR78" s="25"/>
      <c r="BS78" s="25"/>
      <c r="BT78" s="25"/>
      <c r="BU78" s="25"/>
      <c r="BV78"/>
      <c r="BW78"/>
      <c r="BX78"/>
      <c r="BY78" s="25"/>
      <c r="BZ78" s="25"/>
      <c r="CA78" s="25"/>
      <c r="CB78" s="25"/>
      <c r="CC78" s="25"/>
      <c r="CD78" s="25"/>
      <c r="CE78" s="25"/>
      <c r="CF78" s="295"/>
      <c r="CG78" s="295"/>
      <c r="CH78" s="296"/>
      <c r="CI78" s="25"/>
      <c r="CJ78"/>
      <c r="CK78"/>
      <c r="CL78"/>
      <c r="CM78"/>
      <c r="CN78"/>
      <c r="CO78" s="25"/>
      <c r="CP78" s="25"/>
      <c r="CU78" s="25"/>
      <c r="CV78" s="25"/>
      <c r="CW78"/>
      <c r="CX78"/>
      <c r="CY78"/>
    </row>
    <row r="79" spans="1:103" ht="15" customHeight="1" x14ac:dyDescent="0.25">
      <c r="A79" s="452"/>
      <c r="B79" s="26">
        <v>77</v>
      </c>
      <c r="C79" s="8">
        <v>421</v>
      </c>
      <c r="D79" s="6">
        <v>30219053</v>
      </c>
      <c r="E79" s="224" t="s">
        <v>517</v>
      </c>
      <c r="F79" s="224" t="s">
        <v>521</v>
      </c>
      <c r="G79" s="224" t="s">
        <v>524</v>
      </c>
      <c r="H79" s="224" t="s">
        <v>561</v>
      </c>
      <c r="I79" s="227">
        <v>44861.761805555558</v>
      </c>
      <c r="J79" s="224" t="s">
        <v>549</v>
      </c>
      <c r="K79" s="152" t="s">
        <v>63</v>
      </c>
      <c r="L79" s="2">
        <v>44853</v>
      </c>
      <c r="M79" s="3">
        <v>0.79236111111111107</v>
      </c>
      <c r="N79" s="11" t="s">
        <v>567</v>
      </c>
      <c r="O79" s="2">
        <v>44861</v>
      </c>
      <c r="P79" s="3">
        <v>0.76180555555555562</v>
      </c>
      <c r="Q79" s="2">
        <v>44853</v>
      </c>
      <c r="R79" s="3">
        <v>0.82777777777777783</v>
      </c>
      <c r="S79" s="11" t="s">
        <v>567</v>
      </c>
      <c r="T79" s="219">
        <v>44853</v>
      </c>
      <c r="U79" s="215">
        <v>0.82847222222222217</v>
      </c>
      <c r="V79" s="11" t="s">
        <v>549</v>
      </c>
      <c r="W79" s="300">
        <f t="shared" si="10"/>
        <v>-7.9333333333343035</v>
      </c>
      <c r="X79" s="13"/>
      <c r="Y79" s="3"/>
      <c r="Z79" s="11"/>
      <c r="AA79" s="15">
        <f t="shared" si="11"/>
        <v>-44853.828472222223</v>
      </c>
      <c r="AB79" s="13"/>
      <c r="AC79" s="3"/>
      <c r="AD79" s="11"/>
      <c r="AE79" s="15">
        <f t="shared" si="12"/>
        <v>0</v>
      </c>
      <c r="AF79" s="219"/>
      <c r="AG79" s="215"/>
      <c r="AH79" s="218"/>
      <c r="AI79" s="11"/>
      <c r="AJ79" s="15">
        <f t="shared" si="13"/>
        <v>-44853.828472222223</v>
      </c>
      <c r="AK79" s="219"/>
      <c r="AL79" s="215"/>
      <c r="AM79" s="218"/>
      <c r="AN79" s="15">
        <f t="shared" si="14"/>
        <v>-44853.828472222223</v>
      </c>
      <c r="AO79" s="219">
        <v>44853</v>
      </c>
      <c r="AP79" s="215">
        <v>0.85069444444444453</v>
      </c>
      <c r="AQ79" s="18">
        <f t="shared" si="15"/>
        <v>2.2222222221898846E-2</v>
      </c>
      <c r="AR79" s="219">
        <v>44856</v>
      </c>
      <c r="AS79" s="215">
        <v>0.65347222222222223</v>
      </c>
      <c r="AT79" s="218" t="s">
        <v>549</v>
      </c>
      <c r="AU79" s="19">
        <f t="shared" si="16"/>
        <v>2.8249999999970896</v>
      </c>
      <c r="AV79" s="20"/>
      <c r="AW79" s="20" t="s">
        <v>1276</v>
      </c>
      <c r="AX79" s="20" t="s">
        <v>148</v>
      </c>
      <c r="AY79" s="20" t="s">
        <v>150</v>
      </c>
      <c r="AZ79" s="20" t="s">
        <v>206</v>
      </c>
      <c r="BA79" s="369" t="s">
        <v>428</v>
      </c>
      <c r="BB79" s="270" t="s">
        <v>722</v>
      </c>
      <c r="BC79" s="264" t="s">
        <v>723</v>
      </c>
      <c r="BD79" s="24"/>
      <c r="BE79" s="23" t="s">
        <v>74</v>
      </c>
      <c r="BF79" s="23"/>
      <c r="BJ79" s="25"/>
      <c r="BK79" s="25"/>
      <c r="BL79" s="25"/>
      <c r="BM79" s="25"/>
      <c r="BN79" s="25"/>
      <c r="BO79" s="25"/>
      <c r="BP79" s="25"/>
      <c r="BQ79" s="25"/>
      <c r="BR79" s="25"/>
      <c r="BS79" s="25"/>
      <c r="BT79" s="25"/>
      <c r="BU79" s="25"/>
      <c r="BV79"/>
      <c r="BW79"/>
      <c r="BX79"/>
      <c r="BY79" s="25"/>
      <c r="BZ79" s="25"/>
      <c r="CA79" s="25"/>
      <c r="CB79" s="25"/>
      <c r="CC79" s="25"/>
      <c r="CD79" s="25"/>
      <c r="CE79" s="25"/>
      <c r="CF79" s="295"/>
      <c r="CG79" s="295"/>
      <c r="CH79" s="296"/>
      <c r="CI79" s="25"/>
      <c r="CJ79"/>
      <c r="CK79"/>
      <c r="CL79"/>
      <c r="CM79"/>
      <c r="CN79"/>
      <c r="CO79" s="25"/>
      <c r="CP79" s="25"/>
      <c r="CU79" s="25"/>
      <c r="CV79" s="25"/>
      <c r="CW79"/>
      <c r="CX79"/>
      <c r="CY79"/>
    </row>
    <row r="80" spans="1:103" ht="15" customHeight="1" x14ac:dyDescent="0.25">
      <c r="A80" s="452"/>
      <c r="B80" s="10">
        <v>78</v>
      </c>
      <c r="C80" s="9">
        <v>470</v>
      </c>
      <c r="D80" s="6">
        <v>30229625</v>
      </c>
      <c r="E80" s="224" t="s">
        <v>518</v>
      </c>
      <c r="F80" s="224" t="s">
        <v>523</v>
      </c>
      <c r="G80" s="224" t="s">
        <v>526</v>
      </c>
      <c r="H80" s="224" t="s">
        <v>55</v>
      </c>
      <c r="I80" s="227">
        <v>44861.770138888889</v>
      </c>
      <c r="J80" s="224" t="s">
        <v>549</v>
      </c>
      <c r="K80" s="152" t="s">
        <v>126</v>
      </c>
      <c r="L80" s="2">
        <v>44860</v>
      </c>
      <c r="M80" s="3">
        <v>0.81527777777777777</v>
      </c>
      <c r="N80" s="11" t="s">
        <v>567</v>
      </c>
      <c r="O80" s="2">
        <v>44861</v>
      </c>
      <c r="P80" s="3">
        <v>0.77013888888888893</v>
      </c>
      <c r="Q80" s="2">
        <v>44861</v>
      </c>
      <c r="R80" s="3">
        <v>0.73958333333333337</v>
      </c>
      <c r="S80" s="11" t="s">
        <v>567</v>
      </c>
      <c r="T80" s="219">
        <v>44861</v>
      </c>
      <c r="U80" s="215">
        <v>0.7729166666666667</v>
      </c>
      <c r="V80" s="11" t="s">
        <v>549</v>
      </c>
      <c r="W80" s="300">
        <f t="shared" si="10"/>
        <v>2.7777777795563452E-3</v>
      </c>
      <c r="X80" s="13">
        <v>44864</v>
      </c>
      <c r="Y80" s="3">
        <v>0.79166666666666663</v>
      </c>
      <c r="Z80" s="218" t="s">
        <v>549</v>
      </c>
      <c r="AA80" s="15">
        <f t="shared" si="11"/>
        <v>3.0187499999956344</v>
      </c>
      <c r="AB80" s="13"/>
      <c r="AC80" s="3"/>
      <c r="AD80" s="11"/>
      <c r="AE80" s="15">
        <f t="shared" si="12"/>
        <v>-44864.791666666664</v>
      </c>
      <c r="AF80" s="219"/>
      <c r="AG80" s="215"/>
      <c r="AH80" s="218"/>
      <c r="AI80" s="11"/>
      <c r="AJ80" s="15">
        <f t="shared" si="13"/>
        <v>-44861.772916666669</v>
      </c>
      <c r="AK80" s="219"/>
      <c r="AL80" s="215"/>
      <c r="AM80" s="218"/>
      <c r="AN80" s="15">
        <f t="shared" si="14"/>
        <v>-44861.772916666669</v>
      </c>
      <c r="AO80" s="219">
        <v>44866</v>
      </c>
      <c r="AP80" s="215">
        <v>0.75138888888888899</v>
      </c>
      <c r="AQ80" s="18">
        <f t="shared" si="15"/>
        <v>4.9784722222175333</v>
      </c>
      <c r="AR80" s="219">
        <v>44866</v>
      </c>
      <c r="AS80" s="215">
        <v>0.75138888888888899</v>
      </c>
      <c r="AT80" s="218" t="s">
        <v>549</v>
      </c>
      <c r="AU80" s="19">
        <f t="shared" si="16"/>
        <v>4.9784722222175333</v>
      </c>
      <c r="AV80" s="20"/>
      <c r="AW80" s="20"/>
      <c r="AX80" s="20" t="s">
        <v>132</v>
      </c>
      <c r="AY80" s="20" t="s">
        <v>134</v>
      </c>
      <c r="AZ80" s="20" t="s">
        <v>152</v>
      </c>
      <c r="BA80" s="369" t="s">
        <v>188</v>
      </c>
      <c r="BB80" s="270" t="s">
        <v>724</v>
      </c>
      <c r="BC80" s="264" t="s">
        <v>725</v>
      </c>
      <c r="BD80" s="24"/>
      <c r="BE80" s="23" t="s">
        <v>74</v>
      </c>
      <c r="BF80" s="23"/>
      <c r="BJ80" s="25"/>
      <c r="BK80" s="25"/>
      <c r="BL80" s="25"/>
      <c r="BM80" s="25"/>
      <c r="BN80" s="25"/>
      <c r="BO80" s="25"/>
      <c r="BP80" s="25"/>
      <c r="BQ80" s="25"/>
      <c r="BR80" s="25"/>
      <c r="BS80" s="25"/>
      <c r="BT80" s="25"/>
      <c r="BU80" s="25"/>
      <c r="BV80"/>
      <c r="BW80"/>
      <c r="BX80"/>
      <c r="BY80" s="25"/>
      <c r="BZ80" s="25"/>
      <c r="CA80" s="25"/>
      <c r="CB80" s="25"/>
      <c r="CC80" s="25"/>
      <c r="CD80" s="25"/>
      <c r="CE80" s="25"/>
      <c r="CF80" s="295"/>
      <c r="CG80" s="295"/>
      <c r="CH80" s="296"/>
      <c r="CI80" s="25"/>
      <c r="CJ80"/>
      <c r="CK80"/>
      <c r="CL80"/>
      <c r="CM80"/>
      <c r="CN80"/>
      <c r="CO80" s="25"/>
      <c r="CP80" s="25"/>
      <c r="CU80" s="25"/>
      <c r="CV80" s="25"/>
      <c r="CW80"/>
      <c r="CX80"/>
      <c r="CY80"/>
    </row>
    <row r="81" spans="1:188" ht="15" customHeight="1" x14ac:dyDescent="0.25">
      <c r="A81" s="452"/>
      <c r="B81" s="10">
        <v>79</v>
      </c>
      <c r="C81" s="9">
        <v>470</v>
      </c>
      <c r="D81" s="6">
        <v>30229625</v>
      </c>
      <c r="E81" s="224" t="s">
        <v>518</v>
      </c>
      <c r="F81" s="224" t="s">
        <v>523</v>
      </c>
      <c r="G81" s="224" t="s">
        <v>524</v>
      </c>
      <c r="H81" s="224" t="s">
        <v>538</v>
      </c>
      <c r="I81" s="227">
        <v>44861.770833333336</v>
      </c>
      <c r="J81" s="224" t="s">
        <v>549</v>
      </c>
      <c r="K81" s="152" t="s">
        <v>126</v>
      </c>
      <c r="L81" s="2">
        <v>44860</v>
      </c>
      <c r="M81" s="3">
        <v>0.81527777777777777</v>
      </c>
      <c r="N81" s="11" t="s">
        <v>567</v>
      </c>
      <c r="O81" s="2">
        <v>44861</v>
      </c>
      <c r="P81" s="3">
        <v>0.77083333333333337</v>
      </c>
      <c r="Q81" s="2">
        <v>44861</v>
      </c>
      <c r="R81" s="3">
        <v>0.73958333333333337</v>
      </c>
      <c r="S81" s="11" t="s">
        <v>567</v>
      </c>
      <c r="T81" s="219">
        <v>44861</v>
      </c>
      <c r="U81" s="215">
        <v>0.7729166666666667</v>
      </c>
      <c r="V81" s="11" t="s">
        <v>549</v>
      </c>
      <c r="W81" s="300">
        <f t="shared" si="10"/>
        <v>2.0833333328482695E-3</v>
      </c>
      <c r="X81" s="13">
        <v>44864</v>
      </c>
      <c r="Y81" s="3">
        <v>0.79166666666666663</v>
      </c>
      <c r="Z81" s="218" t="s">
        <v>549</v>
      </c>
      <c r="AA81" s="15">
        <f t="shared" si="11"/>
        <v>3.0187499999956344</v>
      </c>
      <c r="AB81" s="13"/>
      <c r="AC81" s="3"/>
      <c r="AD81" s="11"/>
      <c r="AE81" s="15">
        <f t="shared" si="12"/>
        <v>-44864.791666666664</v>
      </c>
      <c r="AF81" s="219"/>
      <c r="AG81" s="215"/>
      <c r="AH81" s="218"/>
      <c r="AI81" s="11"/>
      <c r="AJ81" s="15">
        <f t="shared" si="13"/>
        <v>-44861.772916666669</v>
      </c>
      <c r="AK81" s="219"/>
      <c r="AL81" s="215"/>
      <c r="AM81" s="218"/>
      <c r="AN81" s="15">
        <f t="shared" si="14"/>
        <v>-44861.772916666669</v>
      </c>
      <c r="AO81" s="219">
        <v>44864</v>
      </c>
      <c r="AP81" s="215">
        <v>0.47083333333333338</v>
      </c>
      <c r="AQ81" s="18">
        <f t="shared" si="15"/>
        <v>2.6979166666642413</v>
      </c>
      <c r="AR81" s="219">
        <v>44866</v>
      </c>
      <c r="AS81" s="215">
        <v>0.75138888888888899</v>
      </c>
      <c r="AT81" s="218" t="s">
        <v>549</v>
      </c>
      <c r="AU81" s="19">
        <f t="shared" si="16"/>
        <v>4.9784722222175333</v>
      </c>
      <c r="AV81" s="20"/>
      <c r="AW81" s="20" t="s">
        <v>1225</v>
      </c>
      <c r="AX81" s="20" t="s">
        <v>132</v>
      </c>
      <c r="AY81" s="20" t="s">
        <v>134</v>
      </c>
      <c r="AZ81" s="20" t="s">
        <v>136</v>
      </c>
      <c r="BA81" s="369" t="s">
        <v>146</v>
      </c>
      <c r="BB81" s="270" t="s">
        <v>724</v>
      </c>
      <c r="BC81" s="264" t="s">
        <v>725</v>
      </c>
      <c r="BD81" s="24"/>
      <c r="BE81" s="23" t="s">
        <v>74</v>
      </c>
      <c r="BF81" s="23"/>
      <c r="BJ81" s="25"/>
      <c r="BK81" s="25"/>
      <c r="BL81" s="25"/>
      <c r="BM81" s="25"/>
      <c r="BN81" s="25"/>
      <c r="BO81" s="25"/>
      <c r="BP81" s="25"/>
      <c r="BQ81" s="25"/>
      <c r="BR81" s="25"/>
      <c r="BS81" s="25"/>
      <c r="BT81" s="25"/>
      <c r="BU81" s="25"/>
      <c r="BV81"/>
      <c r="BW81"/>
      <c r="BX81"/>
      <c r="BY81" s="25"/>
      <c r="BZ81" s="25"/>
      <c r="CA81" s="25"/>
      <c r="CB81" s="25"/>
      <c r="CC81" s="25"/>
      <c r="CD81" s="25"/>
      <c r="CE81" s="25"/>
      <c r="CF81" s="295"/>
      <c r="CG81" s="295"/>
      <c r="CH81" s="296"/>
      <c r="CI81" s="25"/>
      <c r="CJ81"/>
      <c r="CK81"/>
      <c r="CL81"/>
      <c r="CM81"/>
      <c r="CN81"/>
      <c r="CO81" s="25"/>
      <c r="CP81" s="25"/>
      <c r="CU81" s="25"/>
      <c r="CV81" s="25"/>
      <c r="CW81"/>
      <c r="CX81"/>
      <c r="CY81"/>
    </row>
    <row r="82" spans="1:188" ht="15" customHeight="1" x14ac:dyDescent="0.25">
      <c r="A82" s="452"/>
      <c r="B82" s="285">
        <v>80</v>
      </c>
      <c r="C82" s="9">
        <v>444</v>
      </c>
      <c r="D82" s="6">
        <v>30051980</v>
      </c>
      <c r="E82" s="224" t="s">
        <v>517</v>
      </c>
      <c r="F82" s="224" t="s">
        <v>523</v>
      </c>
      <c r="G82" s="224" t="s">
        <v>524</v>
      </c>
      <c r="H82" s="224" t="s">
        <v>538</v>
      </c>
      <c r="I82" s="227">
        <v>44861.808333333334</v>
      </c>
      <c r="J82" s="224" t="s">
        <v>549</v>
      </c>
      <c r="K82" s="152" t="s">
        <v>126</v>
      </c>
      <c r="L82" s="2">
        <v>44858</v>
      </c>
      <c r="M82" s="3">
        <v>0.76874999999999993</v>
      </c>
      <c r="N82" s="11" t="s">
        <v>567</v>
      </c>
      <c r="O82" s="2">
        <v>44861</v>
      </c>
      <c r="P82" s="3">
        <v>0.80833333333333324</v>
      </c>
      <c r="Q82" s="2">
        <v>44861</v>
      </c>
      <c r="R82" s="3">
        <v>0.7583333333333333</v>
      </c>
      <c r="S82" s="11" t="s">
        <v>567</v>
      </c>
      <c r="T82" s="219">
        <v>44861</v>
      </c>
      <c r="U82" s="215">
        <v>0.80833333333333324</v>
      </c>
      <c r="V82" s="11" t="s">
        <v>549</v>
      </c>
      <c r="W82" s="300">
        <f t="shared" si="10"/>
        <v>0</v>
      </c>
      <c r="X82" s="13"/>
      <c r="Y82" s="3"/>
      <c r="Z82" s="11"/>
      <c r="AA82" s="15">
        <f t="shared" si="11"/>
        <v>-44861.808333333334</v>
      </c>
      <c r="AB82" s="13"/>
      <c r="AC82" s="3"/>
      <c r="AD82" s="11"/>
      <c r="AE82" s="15">
        <f t="shared" si="12"/>
        <v>0</v>
      </c>
      <c r="AF82" s="219"/>
      <c r="AG82" s="215"/>
      <c r="AH82" s="218"/>
      <c r="AI82" s="11"/>
      <c r="AJ82" s="15">
        <f t="shared" si="13"/>
        <v>-44861.808333333334</v>
      </c>
      <c r="AK82" s="219"/>
      <c r="AL82" s="215"/>
      <c r="AM82" s="218"/>
      <c r="AN82" s="15">
        <f t="shared" si="14"/>
        <v>-44861.808333333334</v>
      </c>
      <c r="AO82" s="219">
        <v>44863</v>
      </c>
      <c r="AP82" s="215">
        <v>0.38750000000000001</v>
      </c>
      <c r="AQ82" s="18">
        <f t="shared" si="15"/>
        <v>1.5791666666627862</v>
      </c>
      <c r="AR82" s="219">
        <v>44868</v>
      </c>
      <c r="AS82" s="215">
        <v>0.63472222222222219</v>
      </c>
      <c r="AT82" s="218" t="s">
        <v>549</v>
      </c>
      <c r="AU82" s="19">
        <f t="shared" si="16"/>
        <v>6.8263888888905058</v>
      </c>
      <c r="AV82" s="20"/>
      <c r="AW82" s="20" t="s">
        <v>1277</v>
      </c>
      <c r="AX82" s="20" t="s">
        <v>148</v>
      </c>
      <c r="AY82" s="20" t="s">
        <v>150</v>
      </c>
      <c r="AZ82" s="20" t="s">
        <v>206</v>
      </c>
      <c r="BA82" s="369" t="s">
        <v>436</v>
      </c>
      <c r="BB82" s="270" t="s">
        <v>726</v>
      </c>
      <c r="BC82" s="264" t="s">
        <v>727</v>
      </c>
      <c r="BD82" s="24"/>
      <c r="BE82" s="23" t="s">
        <v>128</v>
      </c>
      <c r="BF82" s="23"/>
      <c r="BJ82" s="25"/>
      <c r="BK82" s="25"/>
      <c r="BL82" s="25"/>
      <c r="BM82" s="25"/>
      <c r="BN82" s="25"/>
      <c r="BO82" s="25"/>
      <c r="BP82" s="25"/>
      <c r="BQ82" s="25"/>
      <c r="BR82" s="25"/>
      <c r="BS82" s="25"/>
      <c r="BT82" s="25"/>
      <c r="BU82" s="25"/>
      <c r="BV82"/>
      <c r="BW82"/>
      <c r="BX82"/>
      <c r="BY82" s="25"/>
      <c r="BZ82" s="25"/>
      <c r="CA82" s="25"/>
      <c r="CB82" s="25"/>
      <c r="CC82" s="25"/>
      <c r="CD82" s="25"/>
      <c r="CE82" s="25"/>
      <c r="CF82" s="295"/>
      <c r="CG82" s="295"/>
      <c r="CH82" s="296"/>
      <c r="CI82" s="25"/>
      <c r="CJ82"/>
      <c r="CK82"/>
      <c r="CL82"/>
      <c r="CM82"/>
      <c r="CN82"/>
      <c r="CO82" s="25"/>
      <c r="CP82" s="25"/>
      <c r="CU82" s="25"/>
      <c r="CV82" s="25"/>
      <c r="CW82"/>
      <c r="CX82"/>
      <c r="CY82"/>
    </row>
    <row r="83" spans="1:188" ht="15" customHeight="1" x14ac:dyDescent="0.25">
      <c r="A83" s="442">
        <v>5</v>
      </c>
      <c r="B83" s="10">
        <v>81</v>
      </c>
      <c r="C83" s="9">
        <v>461</v>
      </c>
      <c r="D83" s="6">
        <v>30207758</v>
      </c>
      <c r="E83" s="224" t="s">
        <v>517</v>
      </c>
      <c r="F83" s="224" t="s">
        <v>521</v>
      </c>
      <c r="G83" s="224" t="s">
        <v>524</v>
      </c>
      <c r="H83" s="224" t="s">
        <v>553</v>
      </c>
      <c r="I83" s="227">
        <v>44863.447916666664</v>
      </c>
      <c r="J83" s="224" t="s">
        <v>548</v>
      </c>
      <c r="K83" s="152" t="s">
        <v>126</v>
      </c>
      <c r="L83" s="2">
        <v>44860</v>
      </c>
      <c r="M83" s="3">
        <v>0.64166666666666672</v>
      </c>
      <c r="N83" s="218" t="s">
        <v>548</v>
      </c>
      <c r="O83" s="2">
        <v>44863</v>
      </c>
      <c r="P83" s="3">
        <v>0.4465277777777778</v>
      </c>
      <c r="Q83" s="2">
        <v>44860</v>
      </c>
      <c r="R83" s="3">
        <v>0.44791666666666669</v>
      </c>
      <c r="S83" s="218" t="s">
        <v>548</v>
      </c>
      <c r="T83" s="219">
        <v>44863</v>
      </c>
      <c r="U83" s="215">
        <v>0.44791666666666669</v>
      </c>
      <c r="V83" s="11" t="s">
        <v>548</v>
      </c>
      <c r="W83" s="300">
        <f t="shared" si="10"/>
        <v>1.3888888861401938E-3</v>
      </c>
      <c r="X83" s="13">
        <v>44865</v>
      </c>
      <c r="Y83" s="3">
        <v>0.50694444444444442</v>
      </c>
      <c r="Z83" s="218" t="s">
        <v>548</v>
      </c>
      <c r="AA83" s="15">
        <f t="shared" si="11"/>
        <v>2.0590277777810115</v>
      </c>
      <c r="AB83" s="13"/>
      <c r="AC83" s="3"/>
      <c r="AD83" s="11"/>
      <c r="AE83" s="15">
        <f t="shared" si="12"/>
        <v>-44865.506944444445</v>
      </c>
      <c r="AF83" s="219"/>
      <c r="AG83" s="215"/>
      <c r="AH83" s="218"/>
      <c r="AI83" s="11"/>
      <c r="AJ83" s="15">
        <f t="shared" si="13"/>
        <v>-44863.447916666664</v>
      </c>
      <c r="AK83" s="219"/>
      <c r="AL83" s="215"/>
      <c r="AM83" s="218"/>
      <c r="AN83" s="15">
        <f t="shared" si="14"/>
        <v>-44863.447916666664</v>
      </c>
      <c r="AO83" s="219">
        <v>44866</v>
      </c>
      <c r="AP83" s="215">
        <v>0.37638888888888888</v>
      </c>
      <c r="AQ83" s="18">
        <f t="shared" si="15"/>
        <v>2.9284722222218988</v>
      </c>
      <c r="AR83" s="219">
        <v>44880</v>
      </c>
      <c r="AS83" s="215">
        <v>0.72777777777777775</v>
      </c>
      <c r="AT83" s="218" t="s">
        <v>548</v>
      </c>
      <c r="AU83" s="19">
        <f t="shared" si="16"/>
        <v>17.27986111111386</v>
      </c>
      <c r="AV83" s="20"/>
      <c r="AW83" s="20" t="s">
        <v>1278</v>
      </c>
      <c r="AX83" s="20" t="s">
        <v>148</v>
      </c>
      <c r="AY83" s="20" t="s">
        <v>150</v>
      </c>
      <c r="AZ83" s="20" t="s">
        <v>1111</v>
      </c>
      <c r="BA83" s="369" t="s">
        <v>390</v>
      </c>
      <c r="BB83" s="270" t="s">
        <v>728</v>
      </c>
      <c r="BC83" s="264" t="s">
        <v>729</v>
      </c>
      <c r="BD83" s="24"/>
      <c r="BE83" s="23" t="s">
        <v>74</v>
      </c>
      <c r="BF83" s="23"/>
      <c r="BJ83" s="25"/>
      <c r="BK83" s="25"/>
      <c r="BL83" s="25"/>
      <c r="BM83" s="25"/>
      <c r="BN83" s="25"/>
      <c r="BO83" s="25"/>
      <c r="BP83" s="25"/>
      <c r="BQ83" s="25"/>
      <c r="BR83" s="25"/>
      <c r="BS83" s="25"/>
      <c r="BT83" s="25"/>
      <c r="BU83" s="25"/>
      <c r="BV83"/>
      <c r="BW83"/>
      <c r="BX83"/>
      <c r="BY83" s="25"/>
      <c r="BZ83" s="25"/>
      <c r="CA83" s="25"/>
      <c r="CB83" s="25"/>
      <c r="CC83" s="25"/>
      <c r="CD83" s="25"/>
      <c r="CE83" s="25"/>
      <c r="CF83" s="295"/>
      <c r="CG83" s="295"/>
      <c r="CH83" s="296"/>
      <c r="CI83" s="25"/>
      <c r="CJ83"/>
      <c r="CK83"/>
      <c r="CL83"/>
      <c r="CM83"/>
      <c r="CN83"/>
      <c r="CO83" s="25"/>
      <c r="CP83" s="25"/>
      <c r="CU83" s="25"/>
      <c r="CV83" s="25"/>
      <c r="CW83"/>
      <c r="CX83"/>
      <c r="CY83"/>
    </row>
    <row r="84" spans="1:188" ht="15" customHeight="1" x14ac:dyDescent="0.25">
      <c r="A84" s="442"/>
      <c r="B84" s="10">
        <v>82</v>
      </c>
      <c r="C84" s="8">
        <v>461</v>
      </c>
      <c r="D84" s="6">
        <v>30207758</v>
      </c>
      <c r="E84" s="224" t="s">
        <v>517</v>
      </c>
      <c r="F84" s="224" t="s">
        <v>521</v>
      </c>
      <c r="G84" s="224" t="s">
        <v>526</v>
      </c>
      <c r="H84" s="224" t="s">
        <v>564</v>
      </c>
      <c r="I84" s="227">
        <v>44863.447916666664</v>
      </c>
      <c r="J84" s="224" t="s">
        <v>548</v>
      </c>
      <c r="K84" s="152" t="s">
        <v>63</v>
      </c>
      <c r="L84" s="2">
        <v>44860</v>
      </c>
      <c r="M84" s="3">
        <v>0.64166666666666672</v>
      </c>
      <c r="N84" s="218" t="s">
        <v>548</v>
      </c>
      <c r="O84" s="2">
        <v>44863</v>
      </c>
      <c r="P84" s="3">
        <v>0.44791666666666669</v>
      </c>
      <c r="Q84" s="2">
        <v>44863</v>
      </c>
      <c r="R84" s="3">
        <v>0.4465277777777778</v>
      </c>
      <c r="S84" s="218" t="s">
        <v>548</v>
      </c>
      <c r="T84" s="219">
        <v>44863</v>
      </c>
      <c r="U84" s="215">
        <v>0.44791666666666669</v>
      </c>
      <c r="V84" s="11" t="s">
        <v>548</v>
      </c>
      <c r="W84" s="300">
        <f t="shared" si="10"/>
        <v>0</v>
      </c>
      <c r="X84" s="13"/>
      <c r="Y84" s="3"/>
      <c r="Z84" s="11"/>
      <c r="AA84" s="15">
        <f t="shared" si="11"/>
        <v>-44863.447916666664</v>
      </c>
      <c r="AB84" s="13"/>
      <c r="AC84" s="3"/>
      <c r="AD84" s="11"/>
      <c r="AE84" s="15">
        <f t="shared" si="12"/>
        <v>0</v>
      </c>
      <c r="AF84" s="219"/>
      <c r="AG84" s="215"/>
      <c r="AH84" s="218"/>
      <c r="AI84" s="11"/>
      <c r="AJ84" s="15">
        <f t="shared" si="13"/>
        <v>-44863.447916666664</v>
      </c>
      <c r="AK84" s="219"/>
      <c r="AL84" s="215"/>
      <c r="AM84" s="218"/>
      <c r="AN84" s="15">
        <f t="shared" si="14"/>
        <v>-44863.447916666664</v>
      </c>
      <c r="AO84" s="219">
        <v>44863</v>
      </c>
      <c r="AP84" s="215">
        <v>0.6333333333333333</v>
      </c>
      <c r="AQ84" s="18">
        <f t="shared" si="15"/>
        <v>0.18541666666715173</v>
      </c>
      <c r="AR84" s="219">
        <v>44865</v>
      </c>
      <c r="AS84" s="215">
        <v>0.50624999999999998</v>
      </c>
      <c r="AT84" s="218" t="s">
        <v>548</v>
      </c>
      <c r="AU84" s="19">
        <f t="shared" si="16"/>
        <v>2.0583333333343035</v>
      </c>
      <c r="AV84" s="20"/>
      <c r="AW84" s="20"/>
      <c r="AX84" s="20" t="s">
        <v>148</v>
      </c>
      <c r="AY84" s="20" t="s">
        <v>150</v>
      </c>
      <c r="AZ84" s="20" t="s">
        <v>1111</v>
      </c>
      <c r="BA84" s="369" t="s">
        <v>390</v>
      </c>
      <c r="BB84" s="270" t="s">
        <v>730</v>
      </c>
      <c r="BC84" s="264" t="s">
        <v>729</v>
      </c>
      <c r="BD84" s="24"/>
      <c r="BE84" s="23" t="s">
        <v>74</v>
      </c>
      <c r="BF84" s="23"/>
      <c r="BJ84" s="25"/>
      <c r="BK84" s="25"/>
      <c r="BL84" s="25"/>
      <c r="BM84" s="25"/>
      <c r="BN84" s="25"/>
      <c r="BO84" s="25"/>
      <c r="BP84" s="25"/>
      <c r="BQ84" s="25"/>
      <c r="BR84" s="25"/>
      <c r="BS84" s="25"/>
      <c r="BT84" s="25"/>
      <c r="BU84" s="25"/>
      <c r="BV84"/>
      <c r="BW84"/>
      <c r="BX84"/>
      <c r="BY84" s="25"/>
      <c r="BZ84" s="25"/>
      <c r="CA84" s="25"/>
      <c r="CB84" s="25"/>
      <c r="CC84" s="25"/>
      <c r="CD84" s="25"/>
      <c r="CE84" s="25"/>
      <c r="CF84" s="295"/>
      <c r="CG84" s="295"/>
      <c r="CH84" s="296"/>
      <c r="CI84" s="25"/>
      <c r="CJ84"/>
      <c r="CK84"/>
      <c r="CL84"/>
      <c r="CM84"/>
      <c r="CN84"/>
      <c r="CO84" s="25"/>
      <c r="CP84" s="25"/>
      <c r="CQ84" s="49"/>
      <c r="CR84" s="49"/>
      <c r="CS84" s="61"/>
      <c r="CT84" s="25"/>
      <c r="CU84" s="25"/>
      <c r="CV84" s="25"/>
      <c r="CW84"/>
      <c r="CX84"/>
      <c r="CY84"/>
    </row>
    <row r="85" spans="1:188" ht="15" customHeight="1" x14ac:dyDescent="0.25">
      <c r="A85" s="442"/>
      <c r="B85" s="26">
        <v>83</v>
      </c>
      <c r="C85" s="9">
        <v>463</v>
      </c>
      <c r="D85" s="6">
        <v>30059882</v>
      </c>
      <c r="E85" s="224" t="s">
        <v>517</v>
      </c>
      <c r="F85" s="224" t="s">
        <v>521</v>
      </c>
      <c r="G85" s="224" t="s">
        <v>525</v>
      </c>
      <c r="H85" s="224" t="s">
        <v>70</v>
      </c>
      <c r="I85" s="227">
        <v>44863.760416666664</v>
      </c>
      <c r="J85" s="224" t="s">
        <v>549</v>
      </c>
      <c r="K85" s="152" t="s">
        <v>126</v>
      </c>
      <c r="L85" s="2">
        <v>44860</v>
      </c>
      <c r="M85" s="3">
        <v>0.73472222222222217</v>
      </c>
      <c r="N85" s="11" t="s">
        <v>567</v>
      </c>
      <c r="O85" s="2">
        <v>44863</v>
      </c>
      <c r="P85" s="3">
        <v>0.76041666666666663</v>
      </c>
      <c r="Q85" s="2">
        <v>44863</v>
      </c>
      <c r="R85" s="3">
        <v>0.75694444444444453</v>
      </c>
      <c r="S85" s="11" t="s">
        <v>567</v>
      </c>
      <c r="T85" s="219">
        <v>44863</v>
      </c>
      <c r="U85" s="215">
        <v>0.76041666666666663</v>
      </c>
      <c r="V85" s="11" t="s">
        <v>549</v>
      </c>
      <c r="W85" s="300">
        <f t="shared" si="10"/>
        <v>0</v>
      </c>
      <c r="X85" s="13"/>
      <c r="Y85" s="3"/>
      <c r="Z85" s="11"/>
      <c r="AA85" s="15">
        <f t="shared" si="11"/>
        <v>-44863.760416666664</v>
      </c>
      <c r="AB85" s="13"/>
      <c r="AC85" s="3"/>
      <c r="AD85" s="11"/>
      <c r="AE85" s="15">
        <f t="shared" si="12"/>
        <v>0</v>
      </c>
      <c r="AF85" s="219"/>
      <c r="AG85" s="215"/>
      <c r="AH85" s="218"/>
      <c r="AI85" s="11"/>
      <c r="AJ85" s="15">
        <f t="shared" si="13"/>
        <v>-44863.760416666664</v>
      </c>
      <c r="AK85" s="219"/>
      <c r="AL85" s="215"/>
      <c r="AM85" s="218"/>
      <c r="AN85" s="15">
        <f t="shared" si="14"/>
        <v>-44863.760416666664</v>
      </c>
      <c r="AO85" s="219">
        <v>44864</v>
      </c>
      <c r="AP85" s="215">
        <v>0.74236111111111114</v>
      </c>
      <c r="AQ85" s="18">
        <f t="shared" si="15"/>
        <v>0.98194444444379769</v>
      </c>
      <c r="AR85" s="219">
        <v>44868</v>
      </c>
      <c r="AS85" s="215">
        <v>0.63472222222222219</v>
      </c>
      <c r="AT85" s="218" t="s">
        <v>549</v>
      </c>
      <c r="AU85" s="19">
        <f t="shared" si="16"/>
        <v>4.8743055555605679</v>
      </c>
      <c r="AV85" s="20"/>
      <c r="AW85" s="20" t="s">
        <v>1280</v>
      </c>
      <c r="AX85" s="20" t="s">
        <v>140</v>
      </c>
      <c r="AY85" s="20" t="s">
        <v>162</v>
      </c>
      <c r="AZ85" s="20" t="s">
        <v>1185</v>
      </c>
      <c r="BA85" s="369" t="s">
        <v>482</v>
      </c>
      <c r="BB85" s="270" t="s">
        <v>732</v>
      </c>
      <c r="BC85" s="264" t="s">
        <v>731</v>
      </c>
      <c r="BD85" s="24"/>
      <c r="BE85" s="23" t="s">
        <v>74</v>
      </c>
      <c r="BF85" s="23"/>
      <c r="BJ85" s="25"/>
      <c r="BK85" s="25"/>
      <c r="BL85" s="25"/>
      <c r="BM85" s="25"/>
      <c r="BN85" s="25"/>
      <c r="BO85" s="25"/>
      <c r="BP85" s="25"/>
      <c r="BQ85" s="25"/>
      <c r="BR85" s="25"/>
      <c r="BS85" s="25"/>
      <c r="BT85" s="25"/>
      <c r="BV85"/>
      <c r="BW85"/>
      <c r="BX85"/>
      <c r="CC85" s="25"/>
      <c r="CD85" s="25"/>
      <c r="CE85" s="25"/>
      <c r="CF85" s="25"/>
      <c r="CG85" s="25"/>
      <c r="CH85" s="25"/>
      <c r="CI85" s="25"/>
      <c r="CJ85"/>
      <c r="CK85"/>
      <c r="CL85"/>
      <c r="CM85"/>
      <c r="CN85"/>
      <c r="CO85" s="25"/>
      <c r="CP85" s="25"/>
      <c r="CQ85" s="295"/>
      <c r="CR85" s="295"/>
      <c r="CS85" s="296"/>
      <c r="CT85" s="25"/>
      <c r="CU85" s="25"/>
      <c r="CV85" s="25"/>
      <c r="CW85"/>
      <c r="CX85"/>
      <c r="CY85"/>
    </row>
    <row r="86" spans="1:188" ht="15" customHeight="1" x14ac:dyDescent="0.25">
      <c r="A86" s="442"/>
      <c r="B86" s="10">
        <v>84</v>
      </c>
      <c r="C86" s="9">
        <v>482</v>
      </c>
      <c r="D86" s="6">
        <v>30230747</v>
      </c>
      <c r="E86" s="224" t="s">
        <v>518</v>
      </c>
      <c r="F86" s="224" t="s">
        <v>522</v>
      </c>
      <c r="G86" s="224" t="s">
        <v>524</v>
      </c>
      <c r="H86" s="224" t="s">
        <v>565</v>
      </c>
      <c r="I86" s="227">
        <v>44863.86041666667</v>
      </c>
      <c r="J86" s="224" t="s">
        <v>549</v>
      </c>
      <c r="K86" s="152" t="s">
        <v>126</v>
      </c>
      <c r="L86" s="2">
        <v>44863</v>
      </c>
      <c r="M86" s="3">
        <v>0.66388888888888886</v>
      </c>
      <c r="N86" s="11" t="s">
        <v>567</v>
      </c>
      <c r="O86" s="2">
        <v>44863</v>
      </c>
      <c r="P86" s="3">
        <v>0.86041666666666661</v>
      </c>
      <c r="Q86" s="2">
        <v>44863</v>
      </c>
      <c r="R86" s="3">
        <v>0.77847222222222223</v>
      </c>
      <c r="S86" s="11" t="s">
        <v>567</v>
      </c>
      <c r="T86" s="219">
        <v>44863</v>
      </c>
      <c r="U86" s="215">
        <v>0.86111111111111116</v>
      </c>
      <c r="V86" s="11" t="s">
        <v>549</v>
      </c>
      <c r="W86" s="300">
        <f t="shared" si="10"/>
        <v>6.9444443943211809E-4</v>
      </c>
      <c r="X86" s="13"/>
      <c r="Y86" s="3"/>
      <c r="Z86" s="11"/>
      <c r="AA86" s="15">
        <f t="shared" si="11"/>
        <v>-44863.861111111109</v>
      </c>
      <c r="AB86" s="13"/>
      <c r="AC86" s="3"/>
      <c r="AD86" s="11"/>
      <c r="AE86" s="15">
        <f t="shared" si="12"/>
        <v>0</v>
      </c>
      <c r="AF86" s="219"/>
      <c r="AG86" s="215"/>
      <c r="AH86" s="218"/>
      <c r="AI86" s="11"/>
      <c r="AJ86" s="15">
        <f t="shared" si="13"/>
        <v>-44863.861111111109</v>
      </c>
      <c r="AK86" s="219"/>
      <c r="AL86" s="215"/>
      <c r="AM86" s="218"/>
      <c r="AN86" s="15">
        <f t="shared" si="14"/>
        <v>-44863.861111111109</v>
      </c>
      <c r="AO86" s="219">
        <v>44863</v>
      </c>
      <c r="AP86" s="215">
        <v>0.8979166666666667</v>
      </c>
      <c r="AQ86" s="18">
        <f t="shared" si="15"/>
        <v>3.680555555911269E-2</v>
      </c>
      <c r="AR86" s="219">
        <v>44868</v>
      </c>
      <c r="AS86" s="215">
        <v>0.43611111111111112</v>
      </c>
      <c r="AT86" s="218" t="s">
        <v>549</v>
      </c>
      <c r="AU86" s="19">
        <f t="shared" si="16"/>
        <v>4.5750000000043656</v>
      </c>
      <c r="AV86" s="20"/>
      <c r="AW86" s="20" t="s">
        <v>1279</v>
      </c>
      <c r="AX86" s="20" t="s">
        <v>140</v>
      </c>
      <c r="AY86" s="20" t="s">
        <v>162</v>
      </c>
      <c r="AZ86" s="20" t="s">
        <v>1185</v>
      </c>
      <c r="BA86" s="369" t="s">
        <v>482</v>
      </c>
      <c r="BB86" s="270" t="s">
        <v>733</v>
      </c>
      <c r="BC86" s="264" t="s">
        <v>734</v>
      </c>
      <c r="BD86" s="24"/>
      <c r="BE86" s="23" t="s">
        <v>74</v>
      </c>
      <c r="BF86" s="23"/>
      <c r="BJ86" s="25"/>
      <c r="BK86" s="25"/>
      <c r="BL86" s="25"/>
      <c r="BM86" s="25"/>
      <c r="BN86" s="25"/>
      <c r="BO86" s="25"/>
      <c r="BP86" s="25"/>
      <c r="BQ86" s="25"/>
      <c r="BR86" s="25"/>
      <c r="BS86" s="25"/>
      <c r="BT86" s="25"/>
      <c r="BV86"/>
      <c r="BW86"/>
      <c r="BX86"/>
      <c r="CD86" s="25"/>
      <c r="CE86" s="25"/>
      <c r="CF86" s="25"/>
      <c r="CG86" s="25"/>
      <c r="CH86" s="25"/>
      <c r="CI86" s="25"/>
      <c r="CJ86"/>
      <c r="CK86"/>
      <c r="CL86"/>
      <c r="CM86"/>
      <c r="CN86"/>
      <c r="CO86" s="25"/>
      <c r="CP86" s="25"/>
      <c r="CQ86" s="295"/>
      <c r="CR86" s="295"/>
      <c r="CS86" s="296"/>
      <c r="CT86" s="25"/>
      <c r="CU86" s="25"/>
      <c r="CV86" s="25"/>
      <c r="CW86"/>
      <c r="CX86"/>
      <c r="CY86"/>
    </row>
    <row r="87" spans="1:188" ht="15" customHeight="1" x14ac:dyDescent="0.25">
      <c r="A87" s="442"/>
      <c r="B87" s="10">
        <v>85</v>
      </c>
      <c r="C87" s="9">
        <v>443</v>
      </c>
      <c r="D87" s="6">
        <v>1718885</v>
      </c>
      <c r="E87" s="224" t="s">
        <v>518</v>
      </c>
      <c r="F87" s="224" t="s">
        <v>523</v>
      </c>
      <c r="G87" s="224" t="s">
        <v>525</v>
      </c>
      <c r="H87" s="224" t="s">
        <v>49</v>
      </c>
      <c r="I87" s="227">
        <v>44865.5</v>
      </c>
      <c r="J87" s="224" t="s">
        <v>548</v>
      </c>
      <c r="K87" s="152" t="s">
        <v>126</v>
      </c>
      <c r="L87" s="2">
        <v>44858</v>
      </c>
      <c r="M87" s="3">
        <v>0.60902777777777783</v>
      </c>
      <c r="N87" s="11" t="s">
        <v>548</v>
      </c>
      <c r="O87" s="2">
        <v>44865</v>
      </c>
      <c r="P87" s="3">
        <v>0.5</v>
      </c>
      <c r="Q87" s="2">
        <v>44859</v>
      </c>
      <c r="R87" s="3">
        <v>0.58263888888888882</v>
      </c>
      <c r="S87" s="11" t="s">
        <v>548</v>
      </c>
      <c r="T87" s="219">
        <v>44859</v>
      </c>
      <c r="U87" s="215">
        <v>0.58888888888888891</v>
      </c>
      <c r="V87" s="11" t="s">
        <v>548</v>
      </c>
      <c r="W87" s="300">
        <f t="shared" si="10"/>
        <v>-5.9111111111124046</v>
      </c>
      <c r="X87" s="13">
        <v>44860</v>
      </c>
      <c r="Y87" s="3">
        <v>0.50555555555555554</v>
      </c>
      <c r="Z87" s="218" t="s">
        <v>548</v>
      </c>
      <c r="AA87" s="15">
        <f t="shared" si="11"/>
        <v>0.91666666667151731</v>
      </c>
      <c r="AB87" s="13">
        <v>44865</v>
      </c>
      <c r="AC87" s="3">
        <v>0.50069444444444444</v>
      </c>
      <c r="AD87" s="218" t="s">
        <v>548</v>
      </c>
      <c r="AE87" s="15">
        <f t="shared" si="12"/>
        <v>4.9951388888875954</v>
      </c>
      <c r="AF87" s="219"/>
      <c r="AG87" s="215"/>
      <c r="AH87" s="218"/>
      <c r="AI87" s="11"/>
      <c r="AJ87" s="15">
        <f t="shared" si="13"/>
        <v>-44859.588888888888</v>
      </c>
      <c r="AK87" s="219"/>
      <c r="AL87" s="215"/>
      <c r="AM87" s="218"/>
      <c r="AN87" s="15">
        <f t="shared" si="14"/>
        <v>-44859.588888888888</v>
      </c>
      <c r="AO87" s="219">
        <v>44860</v>
      </c>
      <c r="AP87" s="215">
        <v>0.65763888888888888</v>
      </c>
      <c r="AQ87" s="18">
        <f t="shared" si="15"/>
        <v>1.0687499999985448</v>
      </c>
      <c r="AR87" s="219">
        <v>44866</v>
      </c>
      <c r="AS87" s="215">
        <v>0.51944444444444449</v>
      </c>
      <c r="AT87" s="218" t="s">
        <v>548</v>
      </c>
      <c r="AU87" s="19">
        <f t="shared" si="16"/>
        <v>6.9305555555547471</v>
      </c>
      <c r="AV87" s="20"/>
      <c r="AW87" s="20" t="s">
        <v>1282</v>
      </c>
      <c r="AX87" s="20" t="s">
        <v>132</v>
      </c>
      <c r="AY87" s="20" t="s">
        <v>142</v>
      </c>
      <c r="AZ87" s="20" t="s">
        <v>174</v>
      </c>
      <c r="BA87" s="369" t="s">
        <v>276</v>
      </c>
      <c r="BB87" s="270" t="s">
        <v>695</v>
      </c>
      <c r="BC87" s="264" t="s">
        <v>694</v>
      </c>
      <c r="BD87" s="24"/>
      <c r="BE87" s="23" t="s">
        <v>74</v>
      </c>
      <c r="BF87" s="23"/>
      <c r="BJ87" s="25"/>
      <c r="BK87" s="25"/>
      <c r="BL87" s="25"/>
      <c r="BM87" s="25"/>
      <c r="BN87" s="25"/>
      <c r="BO87" s="25"/>
      <c r="BP87" s="25"/>
      <c r="BQ87" s="25"/>
      <c r="BR87" s="25"/>
      <c r="BS87" s="25"/>
      <c r="BT87" s="25"/>
      <c r="BV87"/>
      <c r="BW87"/>
      <c r="BX87"/>
      <c r="CD87" s="25"/>
      <c r="CE87" s="25"/>
      <c r="CF87" s="25"/>
      <c r="CG87" s="25"/>
      <c r="CH87" s="25"/>
      <c r="CI87" s="25"/>
      <c r="CJ87"/>
      <c r="CK87"/>
      <c r="CL87"/>
      <c r="CM87"/>
      <c r="CN87"/>
      <c r="CO87" s="25"/>
      <c r="CP87" s="25"/>
      <c r="CQ87" s="295"/>
      <c r="CR87" s="295"/>
      <c r="CS87" s="296"/>
      <c r="CT87" s="25"/>
      <c r="CU87" s="25"/>
      <c r="CV87" s="25"/>
      <c r="CW87"/>
      <c r="CX87"/>
      <c r="CY87"/>
    </row>
    <row r="88" spans="1:188" ht="15" customHeight="1" x14ac:dyDescent="0.25">
      <c r="A88" s="442"/>
      <c r="B88" s="10">
        <v>86</v>
      </c>
      <c r="C88" s="9">
        <v>475</v>
      </c>
      <c r="D88" s="6">
        <v>30029973</v>
      </c>
      <c r="E88" s="224" t="s">
        <v>518</v>
      </c>
      <c r="F88" s="224" t="s">
        <v>521</v>
      </c>
      <c r="G88" s="224" t="s">
        <v>524</v>
      </c>
      <c r="H88" s="224" t="s">
        <v>53</v>
      </c>
      <c r="I88" s="227">
        <v>44865.507638888892</v>
      </c>
      <c r="J88" s="224" t="s">
        <v>548</v>
      </c>
      <c r="K88" s="152" t="s">
        <v>126</v>
      </c>
      <c r="L88" s="2">
        <v>44861</v>
      </c>
      <c r="M88" s="3">
        <v>0.52916666666666667</v>
      </c>
      <c r="N88" s="11" t="s">
        <v>548</v>
      </c>
      <c r="O88" s="2">
        <v>44865</v>
      </c>
      <c r="P88" s="3">
        <v>0.50763888888888886</v>
      </c>
      <c r="Q88" s="2">
        <v>44863</v>
      </c>
      <c r="R88" s="3">
        <v>0.5</v>
      </c>
      <c r="S88" s="11" t="s">
        <v>548</v>
      </c>
      <c r="T88" s="219">
        <v>44863</v>
      </c>
      <c r="U88" s="215">
        <v>0.50138888888888888</v>
      </c>
      <c r="V88" s="11" t="s">
        <v>548</v>
      </c>
      <c r="W88" s="300">
        <f t="shared" si="10"/>
        <v>-2.0062500000058208</v>
      </c>
      <c r="X88" s="13">
        <v>44865</v>
      </c>
      <c r="Y88" s="3">
        <v>0.50763888888888886</v>
      </c>
      <c r="Z88" s="218" t="s">
        <v>548</v>
      </c>
      <c r="AA88" s="15">
        <f t="shared" si="11"/>
        <v>2.0062500000058208</v>
      </c>
      <c r="AB88" s="13">
        <v>44866</v>
      </c>
      <c r="AC88" s="3">
        <v>0.52569444444444446</v>
      </c>
      <c r="AD88" s="218" t="s">
        <v>548</v>
      </c>
      <c r="AE88" s="15">
        <f t="shared" si="12"/>
        <v>1.0180555555489263</v>
      </c>
      <c r="AF88" s="219">
        <v>44867</v>
      </c>
      <c r="AG88" s="215">
        <v>0.69027777777777777</v>
      </c>
      <c r="AH88" s="218" t="s">
        <v>548</v>
      </c>
      <c r="AI88" s="11" t="s">
        <v>570</v>
      </c>
      <c r="AJ88" s="15">
        <f t="shared" si="13"/>
        <v>4.1888888888934162</v>
      </c>
      <c r="AK88" s="219">
        <v>45053</v>
      </c>
      <c r="AL88" s="215">
        <v>0.41250000000000003</v>
      </c>
      <c r="AM88" s="218" t="s">
        <v>548</v>
      </c>
      <c r="AN88" s="15">
        <f t="shared" si="14"/>
        <v>189.9111111111124</v>
      </c>
      <c r="AO88" s="219"/>
      <c r="AP88" s="215"/>
      <c r="AQ88" s="18">
        <f t="shared" si="15"/>
        <v>-44863.501388888886</v>
      </c>
      <c r="AR88" s="219"/>
      <c r="AS88" s="215"/>
      <c r="AT88" s="218"/>
      <c r="AU88" s="19">
        <f t="shared" si="16"/>
        <v>-44863.501388888886</v>
      </c>
      <c r="AV88" s="20"/>
      <c r="AW88" s="20" t="s">
        <v>1281</v>
      </c>
      <c r="AX88" s="20" t="s">
        <v>132</v>
      </c>
      <c r="AY88" s="20" t="s">
        <v>134</v>
      </c>
      <c r="AZ88" s="20" t="s">
        <v>136</v>
      </c>
      <c r="BA88" s="369" t="s">
        <v>146</v>
      </c>
      <c r="BB88" s="270" t="s">
        <v>735</v>
      </c>
      <c r="BC88" s="264" t="s">
        <v>736</v>
      </c>
      <c r="BD88" s="24"/>
      <c r="BE88" s="23" t="s">
        <v>74</v>
      </c>
      <c r="BF88" s="23"/>
      <c r="BJ88" s="25"/>
      <c r="BK88" s="25"/>
      <c r="BL88" s="25"/>
      <c r="BM88" s="25"/>
      <c r="BN88" s="25"/>
      <c r="BO88" s="25"/>
      <c r="BP88" s="25"/>
      <c r="BQ88" s="25"/>
      <c r="BR88" s="25"/>
      <c r="BS88" s="25"/>
      <c r="BT88" s="25"/>
      <c r="BV88"/>
      <c r="BW88"/>
      <c r="BX88"/>
      <c r="CD88" s="25"/>
      <c r="CE88" s="25"/>
      <c r="CF88" s="25"/>
      <c r="CG88" s="25"/>
      <c r="CH88" s="25"/>
      <c r="CI88" s="25"/>
      <c r="CJ88"/>
      <c r="CK88"/>
      <c r="CL88"/>
      <c r="CM88"/>
      <c r="CN88"/>
      <c r="CO88" s="25"/>
      <c r="CP88" s="25"/>
      <c r="CQ88" s="295"/>
      <c r="CR88" s="295"/>
      <c r="CS88" s="296"/>
      <c r="CT88" s="25"/>
      <c r="CU88" s="25"/>
      <c r="CV88" s="25"/>
      <c r="CW88"/>
      <c r="CX88"/>
      <c r="CY88"/>
    </row>
    <row r="89" spans="1:188" ht="15" customHeight="1" x14ac:dyDescent="0.25">
      <c r="A89" s="442"/>
      <c r="B89" s="26">
        <v>87</v>
      </c>
      <c r="C89" s="9">
        <v>486</v>
      </c>
      <c r="D89" s="6">
        <v>1553861</v>
      </c>
      <c r="E89" s="224" t="s">
        <v>518</v>
      </c>
      <c r="F89" s="224" t="s">
        <v>522</v>
      </c>
      <c r="G89" s="224" t="s">
        <v>524</v>
      </c>
      <c r="H89" s="224" t="s">
        <v>566</v>
      </c>
      <c r="I89" s="227">
        <v>44865.592361111114</v>
      </c>
      <c r="J89" s="224" t="s">
        <v>548</v>
      </c>
      <c r="K89" s="152" t="s">
        <v>126</v>
      </c>
      <c r="L89" s="2">
        <v>44864</v>
      </c>
      <c r="M89" s="3">
        <v>0.41388888888888892</v>
      </c>
      <c r="N89" s="11" t="s">
        <v>548</v>
      </c>
      <c r="O89" s="2">
        <v>44865</v>
      </c>
      <c r="P89" s="3">
        <v>0.59236111111111112</v>
      </c>
      <c r="Q89" s="2">
        <v>44865</v>
      </c>
      <c r="R89" s="3">
        <v>0.58888888888888891</v>
      </c>
      <c r="S89" s="11" t="s">
        <v>548</v>
      </c>
      <c r="T89" s="219">
        <v>44865</v>
      </c>
      <c r="U89" s="215">
        <v>0.59236111111111112</v>
      </c>
      <c r="V89" s="11" t="s">
        <v>548</v>
      </c>
      <c r="W89" s="300">
        <f t="shared" si="10"/>
        <v>0</v>
      </c>
      <c r="X89" s="13">
        <v>44866</v>
      </c>
      <c r="Y89" s="3">
        <v>0.52847222222222223</v>
      </c>
      <c r="Z89" s="218" t="s">
        <v>548</v>
      </c>
      <c r="AA89" s="15">
        <f t="shared" si="11"/>
        <v>0.93611111110658385</v>
      </c>
      <c r="AB89" s="13">
        <v>44867</v>
      </c>
      <c r="AC89" s="3">
        <v>0.68402777777777779</v>
      </c>
      <c r="AD89" s="218" t="s">
        <v>548</v>
      </c>
      <c r="AE89" s="15">
        <f t="shared" si="12"/>
        <v>1.1555555555605679</v>
      </c>
      <c r="AF89" s="219">
        <v>44868</v>
      </c>
      <c r="AG89" s="215">
        <v>0.84166666666666667</v>
      </c>
      <c r="AH89" s="218" t="s">
        <v>548</v>
      </c>
      <c r="AI89" s="11" t="s">
        <v>570</v>
      </c>
      <c r="AJ89" s="15">
        <f t="shared" si="13"/>
        <v>3.2493055555532919</v>
      </c>
      <c r="AK89" s="219">
        <v>45053</v>
      </c>
      <c r="AL89" s="215">
        <v>0.41388888888888892</v>
      </c>
      <c r="AM89" s="218" t="s">
        <v>548</v>
      </c>
      <c r="AN89" s="15">
        <f t="shared" si="14"/>
        <v>187.8215277777781</v>
      </c>
      <c r="AO89" s="219"/>
      <c r="AP89" s="215"/>
      <c r="AQ89" s="18">
        <f t="shared" si="15"/>
        <v>-44865.592361111114</v>
      </c>
      <c r="AR89" s="219"/>
      <c r="AS89" s="215"/>
      <c r="AT89" s="218"/>
      <c r="AU89" s="19">
        <f t="shared" si="16"/>
        <v>-44865.592361111114</v>
      </c>
      <c r="AV89" s="20"/>
      <c r="AW89" s="20" t="s">
        <v>1281</v>
      </c>
      <c r="AX89" s="20" t="s">
        <v>140</v>
      </c>
      <c r="AY89" s="20" t="s">
        <v>168</v>
      </c>
      <c r="AZ89" s="20" t="s">
        <v>1187</v>
      </c>
      <c r="BA89" s="369" t="s">
        <v>504</v>
      </c>
      <c r="BB89" s="270" t="s">
        <v>737</v>
      </c>
      <c r="BC89" s="264" t="s">
        <v>738</v>
      </c>
      <c r="BD89" s="24"/>
      <c r="BE89" s="23" t="s">
        <v>74</v>
      </c>
      <c r="BF89" s="23"/>
      <c r="BJ89" s="25"/>
      <c r="BK89" s="25"/>
      <c r="BL89" s="25"/>
      <c r="BM89" s="25"/>
      <c r="BN89" s="25"/>
      <c r="BO89" s="25"/>
      <c r="BP89" s="25"/>
      <c r="BQ89" s="25"/>
      <c r="BR89" s="25"/>
      <c r="BS89" s="25"/>
      <c r="BT89" s="25"/>
      <c r="BV89"/>
      <c r="BW89"/>
      <c r="BX89"/>
      <c r="CD89" s="25"/>
      <c r="CE89" s="25"/>
      <c r="CF89" s="25"/>
      <c r="CG89" s="25"/>
      <c r="CH89" s="25"/>
      <c r="CI89" s="25"/>
      <c r="CJ89"/>
      <c r="CK89"/>
      <c r="CL89"/>
      <c r="CM89"/>
      <c r="CN89"/>
      <c r="CO89" s="25"/>
      <c r="CP89" s="25"/>
      <c r="CQ89" s="295"/>
      <c r="CR89" s="295"/>
      <c r="CS89" s="296"/>
      <c r="CT89" s="25"/>
      <c r="CU89" s="25"/>
      <c r="CV89" s="25"/>
      <c r="CW89"/>
      <c r="CX89"/>
      <c r="CY89"/>
    </row>
    <row r="90" spans="1:188" ht="15" customHeight="1" x14ac:dyDescent="0.25">
      <c r="A90" s="442"/>
      <c r="B90" s="10">
        <v>88</v>
      </c>
      <c r="C90" s="8">
        <v>483</v>
      </c>
      <c r="D90" s="6">
        <v>30231147</v>
      </c>
      <c r="E90" s="224" t="s">
        <v>518</v>
      </c>
      <c r="F90" s="224" t="s">
        <v>522</v>
      </c>
      <c r="G90" s="224" t="s">
        <v>525</v>
      </c>
      <c r="H90" s="224" t="s">
        <v>528</v>
      </c>
      <c r="I90" s="227">
        <v>44865.593055555553</v>
      </c>
      <c r="J90" s="224" t="s">
        <v>548</v>
      </c>
      <c r="K90" s="152" t="s">
        <v>63</v>
      </c>
      <c r="L90" s="2">
        <v>44863</v>
      </c>
      <c r="M90" s="3">
        <v>0.67013888888888884</v>
      </c>
      <c r="N90" s="11" t="s">
        <v>548</v>
      </c>
      <c r="O90" s="2">
        <v>44865</v>
      </c>
      <c r="P90" s="3">
        <v>0.59305555555555556</v>
      </c>
      <c r="Q90" s="2">
        <v>44865</v>
      </c>
      <c r="R90" s="3">
        <v>0.58194444444444449</v>
      </c>
      <c r="S90" s="11" t="s">
        <v>548</v>
      </c>
      <c r="T90" s="219">
        <v>44865</v>
      </c>
      <c r="U90" s="215">
        <v>0.59305555555555556</v>
      </c>
      <c r="V90" s="11" t="s">
        <v>548</v>
      </c>
      <c r="W90" s="300">
        <f t="shared" si="10"/>
        <v>0</v>
      </c>
      <c r="X90" s="13">
        <v>44866</v>
      </c>
      <c r="Y90" s="3">
        <v>0.52777777777777779</v>
      </c>
      <c r="Z90" s="218" t="s">
        <v>548</v>
      </c>
      <c r="AA90" s="15">
        <f t="shared" si="11"/>
        <v>0.93472222222771961</v>
      </c>
      <c r="AB90" s="13"/>
      <c r="AC90" s="3"/>
      <c r="AD90" s="11"/>
      <c r="AE90" s="15">
        <f t="shared" si="12"/>
        <v>-44866.527777777781</v>
      </c>
      <c r="AF90" s="219"/>
      <c r="AG90" s="215"/>
      <c r="AH90" s="218"/>
      <c r="AI90" s="11"/>
      <c r="AJ90" s="15">
        <f t="shared" si="13"/>
        <v>-44865.593055555553</v>
      </c>
      <c r="AK90" s="219"/>
      <c r="AL90" s="215"/>
      <c r="AM90" s="218"/>
      <c r="AN90" s="15">
        <f t="shared" si="14"/>
        <v>-44865.593055555553</v>
      </c>
      <c r="AO90" s="219">
        <v>44867</v>
      </c>
      <c r="AP90" s="215">
        <v>0.56180555555555556</v>
      </c>
      <c r="AQ90" s="18">
        <f t="shared" si="15"/>
        <v>1.96875</v>
      </c>
      <c r="AR90" s="219">
        <v>44867</v>
      </c>
      <c r="AS90" s="215">
        <v>0.68958333333333333</v>
      </c>
      <c r="AT90" s="218" t="s">
        <v>548</v>
      </c>
      <c r="AU90" s="19">
        <f t="shared" si="16"/>
        <v>2.0965277777795563</v>
      </c>
      <c r="AV90" s="20"/>
      <c r="AW90" s="20"/>
      <c r="AX90" s="20" t="s">
        <v>132</v>
      </c>
      <c r="AY90" s="20" t="s">
        <v>134</v>
      </c>
      <c r="AZ90" s="20" t="s">
        <v>144</v>
      </c>
      <c r="BA90" s="369" t="s">
        <v>184</v>
      </c>
      <c r="BB90" s="270" t="s">
        <v>740</v>
      </c>
      <c r="BC90" s="264" t="s">
        <v>739</v>
      </c>
      <c r="BD90" s="24"/>
      <c r="BE90" s="23" t="s">
        <v>74</v>
      </c>
      <c r="BF90" s="23"/>
      <c r="BJ90" s="25"/>
      <c r="BK90" s="25"/>
      <c r="BL90" s="25"/>
      <c r="BM90" s="25"/>
      <c r="BN90" s="25"/>
      <c r="BO90" s="25"/>
      <c r="BP90" s="25"/>
      <c r="BQ90" s="25"/>
      <c r="BR90" s="25"/>
      <c r="BS90" s="25"/>
      <c r="BT90" s="25"/>
      <c r="BV90"/>
      <c r="BW90"/>
      <c r="BX90"/>
      <c r="CD90" s="25"/>
      <c r="CE90" s="25"/>
      <c r="CF90" s="25"/>
      <c r="CG90" s="25"/>
      <c r="CH90" s="25"/>
      <c r="CI90" s="25"/>
      <c r="CJ90"/>
      <c r="CK90"/>
      <c r="CL90"/>
      <c r="CM90"/>
      <c r="CN90"/>
      <c r="CO90" s="25"/>
      <c r="CP90" s="25"/>
      <c r="CQ90" s="295"/>
      <c r="CR90" s="295"/>
      <c r="CS90" s="296"/>
      <c r="CT90" s="25"/>
      <c r="CU90" s="25"/>
      <c r="CV90" s="25"/>
      <c r="CW90"/>
      <c r="CX90"/>
      <c r="CY90"/>
    </row>
    <row r="91" spans="1:188" ht="15" customHeight="1" x14ac:dyDescent="0.25">
      <c r="A91" s="442"/>
      <c r="B91" s="26">
        <v>89</v>
      </c>
      <c r="C91" s="8">
        <v>487</v>
      </c>
      <c r="D91" s="6">
        <v>30228588</v>
      </c>
      <c r="E91" s="224" t="s">
        <v>517</v>
      </c>
      <c r="F91" s="224" t="s">
        <v>521</v>
      </c>
      <c r="G91" s="224" t="s">
        <v>524</v>
      </c>
      <c r="H91" s="224" t="s">
        <v>537</v>
      </c>
      <c r="I91" s="227">
        <v>44865.611805555556</v>
      </c>
      <c r="J91" s="224" t="s">
        <v>548</v>
      </c>
      <c r="K91" s="152" t="s">
        <v>63</v>
      </c>
      <c r="L91" s="2">
        <v>44864</v>
      </c>
      <c r="M91" s="3">
        <v>0.46597222222222223</v>
      </c>
      <c r="N91" s="11" t="s">
        <v>548</v>
      </c>
      <c r="O91" s="2">
        <v>44865</v>
      </c>
      <c r="P91" s="3">
        <v>0.6118055555555556</v>
      </c>
      <c r="Q91" s="2">
        <v>44865</v>
      </c>
      <c r="R91" s="3">
        <v>0.61111111111111105</v>
      </c>
      <c r="S91" s="11" t="s">
        <v>548</v>
      </c>
      <c r="T91" s="219">
        <v>44865</v>
      </c>
      <c r="U91" s="215">
        <v>0.6118055555555556</v>
      </c>
      <c r="V91" s="11" t="s">
        <v>548</v>
      </c>
      <c r="W91" s="300">
        <f t="shared" si="10"/>
        <v>0</v>
      </c>
      <c r="X91" s="13"/>
      <c r="Y91" s="3"/>
      <c r="Z91" s="11"/>
      <c r="AA91" s="15">
        <f t="shared" si="11"/>
        <v>-44865.611805555556</v>
      </c>
      <c r="AB91" s="13"/>
      <c r="AC91" s="3"/>
      <c r="AD91" s="11"/>
      <c r="AE91" s="15">
        <f t="shared" si="12"/>
        <v>0</v>
      </c>
      <c r="AF91" s="219"/>
      <c r="AG91" s="215"/>
      <c r="AH91" s="218"/>
      <c r="AI91" s="11"/>
      <c r="AJ91" s="15">
        <f t="shared" si="13"/>
        <v>-44865.611805555556</v>
      </c>
      <c r="AK91" s="219"/>
      <c r="AL91" s="215"/>
      <c r="AM91" s="218"/>
      <c r="AN91" s="15">
        <f t="shared" si="14"/>
        <v>-44865.611805555556</v>
      </c>
      <c r="AO91" s="219">
        <v>44866</v>
      </c>
      <c r="AP91" s="215">
        <v>0.34166666666666662</v>
      </c>
      <c r="AQ91" s="18">
        <f t="shared" si="15"/>
        <v>0.72986111111094942</v>
      </c>
      <c r="AR91" s="219">
        <v>44867</v>
      </c>
      <c r="AS91" s="215">
        <v>0.70138888888888884</v>
      </c>
      <c r="AT91" s="218" t="s">
        <v>548</v>
      </c>
      <c r="AU91" s="19">
        <f t="shared" si="16"/>
        <v>2.0895833333343035</v>
      </c>
      <c r="AV91" s="20"/>
      <c r="AW91" s="20" t="s">
        <v>1283</v>
      </c>
      <c r="AX91" s="20" t="s">
        <v>140</v>
      </c>
      <c r="AY91" s="20" t="s">
        <v>162</v>
      </c>
      <c r="AZ91" s="20" t="s">
        <v>1185</v>
      </c>
      <c r="BA91" s="369" t="s">
        <v>482</v>
      </c>
      <c r="BB91" s="270" t="s">
        <v>741</v>
      </c>
      <c r="BC91" s="264" t="s">
        <v>742</v>
      </c>
      <c r="BD91" s="24"/>
      <c r="BE91" s="23" t="s">
        <v>74</v>
      </c>
      <c r="BF91" s="23"/>
      <c r="BJ91" s="25"/>
      <c r="BK91" s="25"/>
      <c r="BL91" s="25"/>
      <c r="BM91" s="25"/>
      <c r="BN91" s="25"/>
      <c r="BO91" s="25"/>
      <c r="BP91" s="25"/>
      <c r="BQ91" s="25"/>
      <c r="BR91" s="25"/>
      <c r="BS91" s="25"/>
      <c r="BT91" s="25"/>
      <c r="BU91" s="25"/>
      <c r="BV91"/>
      <c r="BW91"/>
      <c r="BX91"/>
      <c r="BY91" s="25"/>
      <c r="BZ91" s="25"/>
      <c r="CA91" s="25"/>
      <c r="CB91" s="25"/>
      <c r="CD91" s="25"/>
      <c r="CE91" s="25"/>
      <c r="CF91" s="25"/>
      <c r="CG91" s="25"/>
      <c r="CH91" s="25"/>
      <c r="CI91" s="25"/>
      <c r="CJ91"/>
      <c r="CK91"/>
      <c r="CL91"/>
      <c r="CM91"/>
      <c r="CN91"/>
      <c r="CO91" s="25"/>
      <c r="CP91" s="25"/>
      <c r="CQ91" s="25"/>
      <c r="CR91" s="25"/>
      <c r="CS91" s="25"/>
      <c r="CT91" s="25"/>
      <c r="CU91" s="25"/>
      <c r="CV91" s="25"/>
      <c r="CW91"/>
      <c r="CX91"/>
      <c r="CY91"/>
    </row>
    <row r="92" spans="1:188" ht="15" customHeight="1" x14ac:dyDescent="0.25">
      <c r="A92" s="442"/>
      <c r="B92" s="10">
        <v>90</v>
      </c>
      <c r="C92" s="8">
        <v>462</v>
      </c>
      <c r="D92" s="6">
        <v>30052322</v>
      </c>
      <c r="E92" s="224" t="s">
        <v>517</v>
      </c>
      <c r="F92" s="224" t="s">
        <v>522</v>
      </c>
      <c r="G92" s="224" t="s">
        <v>526</v>
      </c>
      <c r="H92" s="224" t="s">
        <v>50</v>
      </c>
      <c r="I92" s="227">
        <v>44865.665972222225</v>
      </c>
      <c r="J92" s="224" t="s">
        <v>548</v>
      </c>
      <c r="K92" s="152" t="s">
        <v>63</v>
      </c>
      <c r="L92" s="2">
        <v>44860</v>
      </c>
      <c r="M92" s="3">
        <v>0.67083333333333339</v>
      </c>
      <c r="N92" s="11" t="s">
        <v>548</v>
      </c>
      <c r="O92" s="2">
        <v>44865</v>
      </c>
      <c r="P92" s="3">
        <v>0.66597222222222219</v>
      </c>
      <c r="Q92" s="2">
        <v>44865</v>
      </c>
      <c r="R92" s="3">
        <v>0.51180555555555551</v>
      </c>
      <c r="S92" s="11" t="s">
        <v>548</v>
      </c>
      <c r="T92" s="219">
        <v>44865</v>
      </c>
      <c r="U92" s="215">
        <v>0.66597222222222219</v>
      </c>
      <c r="V92" s="11" t="s">
        <v>548</v>
      </c>
      <c r="W92" s="300">
        <f t="shared" si="10"/>
        <v>0</v>
      </c>
      <c r="X92" s="13">
        <v>44866</v>
      </c>
      <c r="Y92" s="3">
        <v>0.52638888888888891</v>
      </c>
      <c r="Z92" s="218" t="s">
        <v>548</v>
      </c>
      <c r="AA92" s="15">
        <f t="shared" si="11"/>
        <v>0.86041666666278616</v>
      </c>
      <c r="AB92" s="13"/>
      <c r="AC92" s="3"/>
      <c r="AD92" s="11"/>
      <c r="AE92" s="15">
        <f t="shared" si="12"/>
        <v>-44866.526388888888</v>
      </c>
      <c r="AF92" s="219"/>
      <c r="AG92" s="215"/>
      <c r="AH92" s="218"/>
      <c r="AI92" s="11"/>
      <c r="AJ92" s="15">
        <f t="shared" si="13"/>
        <v>-44865.665972222225</v>
      </c>
      <c r="AK92" s="219"/>
      <c r="AL92" s="215"/>
      <c r="AM92" s="218"/>
      <c r="AN92" s="15">
        <f t="shared" si="14"/>
        <v>-44865.665972222225</v>
      </c>
      <c r="AO92" s="219">
        <v>44867</v>
      </c>
      <c r="AP92" s="215">
        <v>0.36736111111111108</v>
      </c>
      <c r="AQ92" s="18">
        <f t="shared" si="15"/>
        <v>1.7013888888832298</v>
      </c>
      <c r="AR92" s="219">
        <v>44867</v>
      </c>
      <c r="AS92" s="215">
        <v>0.69097222222222221</v>
      </c>
      <c r="AT92" s="218" t="s">
        <v>548</v>
      </c>
      <c r="AU92" s="19">
        <f t="shared" si="16"/>
        <v>2.0249999999941792</v>
      </c>
      <c r="AV92" s="20"/>
      <c r="AW92" s="20"/>
      <c r="AX92" s="20" t="s">
        <v>140</v>
      </c>
      <c r="AY92" s="20" t="s">
        <v>162</v>
      </c>
      <c r="AZ92" s="20" t="s">
        <v>1185</v>
      </c>
      <c r="BA92" s="369" t="s">
        <v>482</v>
      </c>
      <c r="BB92" s="270" t="s">
        <v>743</v>
      </c>
      <c r="BC92" s="264" t="s">
        <v>744</v>
      </c>
      <c r="BD92" s="24"/>
      <c r="BE92" s="23" t="s">
        <v>74</v>
      </c>
      <c r="BF92" s="23"/>
      <c r="BS92" s="25"/>
      <c r="BT92" s="25"/>
      <c r="BU92" s="25"/>
      <c r="BV92"/>
      <c r="BW92"/>
      <c r="BX92"/>
      <c r="BY92" s="25"/>
      <c r="BZ92" s="25"/>
      <c r="CA92" s="25"/>
      <c r="CB92" s="25"/>
      <c r="CC92" s="25"/>
      <c r="CD92" s="25"/>
      <c r="CE92" s="25"/>
      <c r="CF92" s="25"/>
      <c r="CG92" s="25"/>
      <c r="CH92" s="25"/>
      <c r="CI92" s="25"/>
      <c r="CJ92"/>
      <c r="CK92"/>
      <c r="CL92"/>
      <c r="CM92"/>
      <c r="CN92"/>
      <c r="CO92" s="25"/>
      <c r="CP92" s="25"/>
      <c r="CQ92" s="25"/>
      <c r="CR92" s="25"/>
      <c r="CS92" s="25"/>
      <c r="CT92" s="25"/>
      <c r="CU92" s="25"/>
      <c r="CV92" s="25"/>
      <c r="CW92"/>
      <c r="CX92"/>
      <c r="CY92"/>
    </row>
    <row r="93" spans="1:188" ht="15" customHeight="1" x14ac:dyDescent="0.25">
      <c r="A93" s="442"/>
      <c r="B93" s="10">
        <v>91</v>
      </c>
      <c r="C93" s="9">
        <v>493</v>
      </c>
      <c r="D93" s="6">
        <v>30078882</v>
      </c>
      <c r="E93" s="224" t="s">
        <v>517</v>
      </c>
      <c r="F93" s="224" t="s">
        <v>521</v>
      </c>
      <c r="G93" s="224" t="s">
        <v>524</v>
      </c>
      <c r="H93" s="224" t="s">
        <v>540</v>
      </c>
      <c r="I93" s="227">
        <v>44865.770833333336</v>
      </c>
      <c r="J93" s="224" t="s">
        <v>548</v>
      </c>
      <c r="K93" s="152" t="s">
        <v>126</v>
      </c>
      <c r="L93" s="2">
        <v>44865</v>
      </c>
      <c r="M93" s="3">
        <v>0.70833333333333337</v>
      </c>
      <c r="N93" s="11" t="s">
        <v>548</v>
      </c>
      <c r="O93" s="2">
        <v>44865</v>
      </c>
      <c r="P93" s="3">
        <v>0.77083333333333337</v>
      </c>
      <c r="Q93" s="2">
        <v>44865</v>
      </c>
      <c r="R93" s="3">
        <v>0.72499999999999998</v>
      </c>
      <c r="S93" s="11" t="s">
        <v>567</v>
      </c>
      <c r="T93" s="219">
        <v>44865</v>
      </c>
      <c r="U93" s="215">
        <v>0.7729166666666667</v>
      </c>
      <c r="V93" s="11" t="s">
        <v>548</v>
      </c>
      <c r="W93" s="300">
        <f t="shared" si="10"/>
        <v>2.0833333328482695E-3</v>
      </c>
      <c r="X93" s="13"/>
      <c r="Y93" s="3"/>
      <c r="Z93" s="11"/>
      <c r="AA93" s="15">
        <f t="shared" si="11"/>
        <v>-44865.772916666669</v>
      </c>
      <c r="AB93" s="13"/>
      <c r="AC93" s="3"/>
      <c r="AD93" s="11"/>
      <c r="AE93" s="15">
        <f t="shared" si="12"/>
        <v>0</v>
      </c>
      <c r="AF93" s="219"/>
      <c r="AG93" s="215"/>
      <c r="AH93" s="218"/>
      <c r="AI93" s="11"/>
      <c r="AJ93" s="15">
        <f t="shared" si="13"/>
        <v>-44865.772916666669</v>
      </c>
      <c r="AK93" s="219"/>
      <c r="AL93" s="215"/>
      <c r="AM93" s="218"/>
      <c r="AN93" s="15">
        <f t="shared" si="14"/>
        <v>-44865.772916666669</v>
      </c>
      <c r="AO93" s="219">
        <v>44865</v>
      </c>
      <c r="AP93" s="215">
        <v>0.71527777777777779</v>
      </c>
      <c r="AQ93" s="18">
        <f>(AP93+AO93)-(U93+T93)</f>
        <v>-5.7638888887595385E-2</v>
      </c>
      <c r="AR93" s="219">
        <v>44893</v>
      </c>
      <c r="AS93" s="215">
        <v>0.71805555555555556</v>
      </c>
      <c r="AT93" s="218" t="s">
        <v>549</v>
      </c>
      <c r="AU93" s="19">
        <f t="shared" si="16"/>
        <v>27.945138888884685</v>
      </c>
      <c r="AV93" s="20">
        <v>11866</v>
      </c>
      <c r="AW93" s="20" t="s">
        <v>1233</v>
      </c>
      <c r="AX93" s="20" t="s">
        <v>148</v>
      </c>
      <c r="AY93" s="20" t="s">
        <v>150</v>
      </c>
      <c r="AZ93" s="20" t="s">
        <v>1111</v>
      </c>
      <c r="BA93" s="369" t="s">
        <v>390</v>
      </c>
      <c r="BB93" s="270" t="s">
        <v>745</v>
      </c>
      <c r="BC93" s="264" t="s">
        <v>746</v>
      </c>
      <c r="BD93" s="24"/>
      <c r="BE93" s="23" t="s">
        <v>74</v>
      </c>
      <c r="BF93" s="23"/>
      <c r="BJ93" s="25"/>
      <c r="BK93" s="25"/>
      <c r="BL93" s="25"/>
      <c r="BM93" s="25"/>
      <c r="BN93" s="25"/>
      <c r="BO93" s="25"/>
      <c r="BP93" s="25"/>
      <c r="BQ93" s="25"/>
      <c r="BR93" s="25"/>
      <c r="BS93" s="25"/>
      <c r="BT93" s="25"/>
      <c r="BU93"/>
      <c r="BV93"/>
      <c r="BW93"/>
      <c r="BX93" s="25"/>
      <c r="BY93" s="25"/>
      <c r="BZ93" s="25"/>
      <c r="CA93" s="25"/>
      <c r="CB93" s="25"/>
      <c r="CC93" s="25"/>
      <c r="CD93" s="25"/>
      <c r="CE93" s="25"/>
      <c r="CF93" s="25"/>
      <c r="CG93" s="25"/>
      <c r="CH93" s="25"/>
      <c r="CI93"/>
      <c r="CJ93"/>
      <c r="CK93"/>
      <c r="CL93" s="25"/>
      <c r="CM93" s="25"/>
      <c r="CN93"/>
      <c r="CO93" s="25"/>
      <c r="CP93" s="25"/>
      <c r="CQ93" s="25"/>
      <c r="CR93" s="25"/>
      <c r="CS93" s="25"/>
      <c r="CT93" s="25"/>
      <c r="CU93" s="25"/>
      <c r="CV93"/>
      <c r="CW93"/>
      <c r="CX93"/>
      <c r="CY93"/>
    </row>
    <row r="94" spans="1:188" ht="15" customHeight="1" x14ac:dyDescent="0.25">
      <c r="A94" s="443"/>
      <c r="B94" s="285">
        <v>92</v>
      </c>
      <c r="C94" s="9">
        <v>491</v>
      </c>
      <c r="D94" s="6">
        <v>1212395</v>
      </c>
      <c r="E94" s="224" t="s">
        <v>517</v>
      </c>
      <c r="F94" s="224" t="s">
        <v>521</v>
      </c>
      <c r="G94" s="224" t="s">
        <v>526</v>
      </c>
      <c r="H94" s="224" t="s">
        <v>542</v>
      </c>
      <c r="I94" s="227">
        <v>44865.793749999997</v>
      </c>
      <c r="J94" s="224" t="s">
        <v>548</v>
      </c>
      <c r="K94" s="152" t="s">
        <v>126</v>
      </c>
      <c r="L94" s="2">
        <v>44865</v>
      </c>
      <c r="M94" s="3">
        <v>0.5493055555555556</v>
      </c>
      <c r="N94" s="11" t="s">
        <v>548</v>
      </c>
      <c r="O94" s="2">
        <v>44865</v>
      </c>
      <c r="P94" s="3">
        <v>0.79375000000000007</v>
      </c>
      <c r="Q94" s="2">
        <v>44866</v>
      </c>
      <c r="R94" s="3">
        <v>0.48472222222222222</v>
      </c>
      <c r="S94" s="11" t="s">
        <v>548</v>
      </c>
      <c r="T94" s="219">
        <v>44866</v>
      </c>
      <c r="U94" s="215">
        <v>0.48541666666666666</v>
      </c>
      <c r="V94" s="218" t="s">
        <v>548</v>
      </c>
      <c r="W94" s="300">
        <f t="shared" si="10"/>
        <v>0.6916666666729725</v>
      </c>
      <c r="X94" s="13">
        <v>44867</v>
      </c>
      <c r="Y94" s="3">
        <v>0.70138888888888884</v>
      </c>
      <c r="Z94" s="218" t="s">
        <v>548</v>
      </c>
      <c r="AA94" s="15">
        <f t="shared" si="11"/>
        <v>1.2159722222204437</v>
      </c>
      <c r="AB94" s="13">
        <v>44868</v>
      </c>
      <c r="AC94" s="3">
        <v>0.84305555555555556</v>
      </c>
      <c r="AD94" s="218" t="s">
        <v>548</v>
      </c>
      <c r="AE94" s="15">
        <f t="shared" si="12"/>
        <v>1.1416666666627862</v>
      </c>
      <c r="AF94" s="219">
        <v>44871</v>
      </c>
      <c r="AG94" s="215">
        <v>0.59305555555555556</v>
      </c>
      <c r="AH94" s="218" t="s">
        <v>548</v>
      </c>
      <c r="AI94" s="11" t="s">
        <v>570</v>
      </c>
      <c r="AJ94" s="15">
        <f t="shared" si="13"/>
        <v>5.1076388888832298</v>
      </c>
      <c r="AK94" s="219"/>
      <c r="AL94" s="215"/>
      <c r="AM94" s="218"/>
      <c r="AN94" s="15">
        <f t="shared" si="14"/>
        <v>-44866.48541666667</v>
      </c>
      <c r="AO94" s="219">
        <v>44894</v>
      </c>
      <c r="AP94" s="215">
        <v>0.75624999999999998</v>
      </c>
      <c r="AQ94" s="18">
        <f t="shared" si="15"/>
        <v>28.270833333328483</v>
      </c>
      <c r="AR94" s="219">
        <v>44894</v>
      </c>
      <c r="AS94" s="215">
        <v>0.75624999999999998</v>
      </c>
      <c r="AT94" s="218" t="s">
        <v>548</v>
      </c>
      <c r="AU94" s="19">
        <f t="shared" si="16"/>
        <v>28.270833333328483</v>
      </c>
      <c r="AV94" s="20"/>
      <c r="AW94" s="20"/>
      <c r="AX94" s="20" t="s">
        <v>140</v>
      </c>
      <c r="AY94" s="20" t="s">
        <v>162</v>
      </c>
      <c r="AZ94" s="20" t="s">
        <v>1185</v>
      </c>
      <c r="BA94" s="369" t="s">
        <v>482</v>
      </c>
      <c r="BB94" s="270" t="s">
        <v>747</v>
      </c>
      <c r="BC94" s="264" t="s">
        <v>748</v>
      </c>
      <c r="BD94" s="24"/>
      <c r="BE94" s="23" t="s">
        <v>74</v>
      </c>
      <c r="BF94" s="23"/>
      <c r="BI94" s="25"/>
      <c r="BJ94" s="25"/>
      <c r="BK94" s="25"/>
      <c r="BL94" s="25"/>
      <c r="BM94" s="25"/>
      <c r="BN94" s="25"/>
      <c r="BO94" s="25"/>
      <c r="BP94" s="25"/>
      <c r="BQ94" s="25"/>
      <c r="BR94" s="25"/>
      <c r="BS94" s="25"/>
      <c r="BT94" s="25"/>
      <c r="BU94"/>
      <c r="BV94"/>
      <c r="BW94"/>
      <c r="BX94" s="25"/>
      <c r="BY94" s="25"/>
      <c r="BZ94" s="25"/>
      <c r="CA94" s="25"/>
      <c r="CB94" s="25"/>
      <c r="CC94" s="25"/>
      <c r="CD94" s="25"/>
      <c r="CE94" s="25"/>
      <c r="CF94" s="25"/>
      <c r="CG94" s="25"/>
      <c r="CH94" s="25"/>
      <c r="CI94" s="25"/>
      <c r="CJ94" s="25"/>
      <c r="CK94" s="25"/>
      <c r="CL94" s="25"/>
      <c r="CM94" s="25"/>
      <c r="CN94" s="25"/>
      <c r="CO94" s="25"/>
      <c r="CP94" s="25"/>
      <c r="CQ94" s="25"/>
      <c r="CR94" s="25"/>
      <c r="CS94" s="25"/>
      <c r="CT94" s="25"/>
      <c r="CU94" s="25"/>
      <c r="CV94"/>
      <c r="CW94"/>
      <c r="CX94"/>
    </row>
    <row r="95" spans="1:188" s="185" customFormat="1" ht="15" customHeight="1" thickBot="1" x14ac:dyDescent="0.3">
      <c r="A95" s="66"/>
      <c r="C95" s="186"/>
      <c r="I95" s="228"/>
      <c r="K95" s="187"/>
      <c r="L95" s="187"/>
      <c r="W95" s="301"/>
      <c r="Y95" s="208"/>
      <c r="AC95" s="208"/>
      <c r="AR95"/>
      <c r="AS95"/>
      <c r="AT95"/>
      <c r="AU95"/>
      <c r="BB95" s="271"/>
      <c r="BC95" s="265"/>
      <c r="BI95" s="25"/>
      <c r="BJ95" s="25"/>
      <c r="BK95" s="25"/>
      <c r="BL95" s="25"/>
      <c r="BM95" s="25"/>
      <c r="BN95" s="25"/>
      <c r="BO95" s="25"/>
      <c r="BP95" s="25"/>
      <c r="BQ95" s="25"/>
      <c r="BR95" s="25"/>
      <c r="BS95" s="25"/>
      <c r="BT95" s="25"/>
      <c r="BU95"/>
      <c r="BV95"/>
      <c r="BW95"/>
      <c r="BX95" s="25"/>
      <c r="BY95" s="25"/>
      <c r="BZ95" s="25"/>
      <c r="CA95" s="25"/>
      <c r="CB95" s="25"/>
      <c r="CC95" s="25"/>
      <c r="CD95" s="25"/>
      <c r="CE95" s="25"/>
      <c r="CF95" s="25"/>
      <c r="CG95" s="25"/>
      <c r="CH95" s="25"/>
      <c r="CI95" s="25"/>
      <c r="CJ95" s="25"/>
      <c r="CK95" s="25"/>
      <c r="CL95" s="25"/>
      <c r="CM95" s="25"/>
      <c r="CN95" s="25"/>
      <c r="CO95" s="25"/>
      <c r="CP95" s="25"/>
      <c r="CQ95" s="25"/>
      <c r="CR95" s="25"/>
      <c r="CS95" s="25"/>
      <c r="CT95" s="25"/>
      <c r="CU95" s="25"/>
      <c r="CV95"/>
      <c r="CW95"/>
      <c r="CX95"/>
      <c r="CY95" s="4"/>
    </row>
    <row r="96" spans="1:188" s="185" customFormat="1" ht="30.75" thickBot="1" x14ac:dyDescent="0.3">
      <c r="C96" s="67"/>
      <c r="D96" s="67"/>
      <c r="H96" s="67"/>
      <c r="I96" s="228"/>
      <c r="K96" s="67"/>
      <c r="L96" s="250" t="s">
        <v>64</v>
      </c>
      <c r="M96" s="68" t="s">
        <v>65</v>
      </c>
      <c r="N96" s="69" t="s">
        <v>66</v>
      </c>
      <c r="O96" s="70" t="s">
        <v>39</v>
      </c>
      <c r="P96" s="71" t="s">
        <v>41</v>
      </c>
      <c r="Q96" s="72" t="s">
        <v>63</v>
      </c>
      <c r="R96" s="73" t="s">
        <v>52</v>
      </c>
      <c r="S96" s="74" t="s">
        <v>67</v>
      </c>
      <c r="T96" s="47"/>
      <c r="U96" s="408" t="s">
        <v>83</v>
      </c>
      <c r="V96" s="409"/>
      <c r="W96" s="302" t="s">
        <v>84</v>
      </c>
      <c r="X96" s="75" t="s">
        <v>85</v>
      </c>
      <c r="Y96" s="260" t="s">
        <v>84</v>
      </c>
      <c r="Z96" s="76" t="s">
        <v>67</v>
      </c>
      <c r="AA96" s="25"/>
      <c r="AB96" s="25"/>
      <c r="AC96" s="257"/>
      <c r="AD96" s="25"/>
      <c r="AE96" s="25"/>
      <c r="AF96" s="240" t="s">
        <v>86</v>
      </c>
      <c r="AG96" s="243" t="s">
        <v>87</v>
      </c>
      <c r="AH96" s="244" t="s">
        <v>88</v>
      </c>
      <c r="AI96" s="244" t="s">
        <v>89</v>
      </c>
      <c r="AJ96" s="245" t="s">
        <v>90</v>
      </c>
      <c r="AK96" s="25"/>
      <c r="AL96" s="25"/>
      <c r="AM96" s="25"/>
      <c r="AN96" s="25"/>
      <c r="AO96" s="391" t="s">
        <v>77</v>
      </c>
      <c r="AP96" s="392"/>
      <c r="AQ96" s="247" t="s">
        <v>91</v>
      </c>
      <c r="AR96"/>
      <c r="AS96"/>
      <c r="AT96"/>
      <c r="AU96"/>
      <c r="AV96" s="25"/>
      <c r="AW96" s="25"/>
      <c r="AX96" s="25"/>
      <c r="AY96" s="25"/>
      <c r="AZ96" s="25"/>
      <c r="BA96" s="25"/>
      <c r="BB96" s="272"/>
      <c r="BC96" s="266"/>
      <c r="BD96" s="139" t="s">
        <v>117</v>
      </c>
      <c r="BE96" s="139">
        <f>B106</f>
        <v>92</v>
      </c>
      <c r="BF96" s="25"/>
      <c r="BH96" s="47"/>
      <c r="BI96" s="25"/>
      <c r="BJ96" s="25"/>
      <c r="BK96" s="25"/>
      <c r="BL96" s="25"/>
      <c r="BM96" s="25"/>
      <c r="BN96" s="25"/>
      <c r="BO96" s="25"/>
      <c r="BP96" s="25"/>
      <c r="BQ96" s="25"/>
      <c r="BR96" s="25"/>
      <c r="BS96" s="25"/>
      <c r="BT96" s="25"/>
      <c r="BU96"/>
      <c r="BV96"/>
      <c r="BW96"/>
      <c r="BX96" s="25"/>
      <c r="BY96" s="25"/>
      <c r="BZ96" s="25"/>
      <c r="CA96" s="25"/>
      <c r="CB96" s="25"/>
      <c r="CC96" s="25"/>
      <c r="CD96" s="25"/>
      <c r="CE96" s="25"/>
      <c r="CF96" s="4"/>
      <c r="CG96" s="4"/>
      <c r="CH96" s="4"/>
      <c r="CI96" s="4"/>
      <c r="CJ96" s="4"/>
      <c r="CK96" s="4"/>
      <c r="CL96" s="4"/>
      <c r="CM96" s="4"/>
      <c r="CN96" s="25"/>
      <c r="CO96" s="25"/>
      <c r="CP96" s="25"/>
      <c r="CQ96" s="25"/>
      <c r="CR96" s="25"/>
      <c r="CS96" s="25"/>
      <c r="CT96" s="25"/>
      <c r="CU96" s="25"/>
      <c r="CV96"/>
      <c r="CW96"/>
      <c r="CX96"/>
      <c r="CY96" s="4"/>
      <c r="CZ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row>
    <row r="97" spans="1:188" s="185" customFormat="1" ht="16.5" thickBot="1" x14ac:dyDescent="0.3">
      <c r="A97" s="188" t="s">
        <v>92</v>
      </c>
      <c r="B97" s="189">
        <v>13</v>
      </c>
      <c r="C97" s="67"/>
      <c r="D97" s="67"/>
      <c r="E97" s="77" t="s">
        <v>72</v>
      </c>
      <c r="F97" s="78">
        <v>24</v>
      </c>
      <c r="G97" s="190">
        <f>F97/F101</f>
        <v>0.2608695652173913</v>
      </c>
      <c r="H97" s="67"/>
      <c r="I97" s="449" t="s">
        <v>77</v>
      </c>
      <c r="J97" s="450"/>
      <c r="K97" s="67"/>
      <c r="L97" s="251" t="s">
        <v>567</v>
      </c>
      <c r="M97" s="393">
        <v>45</v>
      </c>
      <c r="N97" s="395">
        <f>M97/M101</f>
        <v>0.4891304347826087</v>
      </c>
      <c r="O97" s="191">
        <v>12</v>
      </c>
      <c r="P97" s="191">
        <v>4</v>
      </c>
      <c r="Q97" s="191">
        <v>5</v>
      </c>
      <c r="R97" s="191">
        <v>24</v>
      </c>
      <c r="S97" s="79">
        <f>O98+P98+Q98+R98</f>
        <v>1</v>
      </c>
      <c r="T97" s="47"/>
      <c r="U97" s="80" t="s">
        <v>549</v>
      </c>
      <c r="V97" s="191">
        <v>10</v>
      </c>
      <c r="W97" s="192">
        <f>V97/V99</f>
        <v>0.58823529411764708</v>
      </c>
      <c r="X97" s="191">
        <v>33</v>
      </c>
      <c r="Y97" s="192">
        <f>X97/X99</f>
        <v>0.45205479452054792</v>
      </c>
      <c r="Z97" s="193">
        <f>X97+V97</f>
        <v>43</v>
      </c>
      <c r="AA97" s="25"/>
      <c r="AB97" s="25"/>
      <c r="AC97" s="257"/>
      <c r="AD97" s="25"/>
      <c r="AE97" s="25"/>
      <c r="AF97" s="397">
        <v>15</v>
      </c>
      <c r="AG97" s="241"/>
      <c r="AH97" s="241"/>
      <c r="AI97" s="241"/>
      <c r="AJ97" s="242" t="s">
        <v>549</v>
      </c>
      <c r="AK97" s="25"/>
      <c r="AL97" s="25"/>
      <c r="AM97" s="25"/>
      <c r="AN97" s="25"/>
      <c r="AO97" s="230" t="s">
        <v>530</v>
      </c>
      <c r="AP97" s="109">
        <v>6</v>
      </c>
      <c r="AQ97" s="248">
        <f t="shared" ref="AQ97:AQ115" si="17">AVERAGE(AR97:AX97)</f>
        <v>1.5698333333333336</v>
      </c>
      <c r="AR97" s="197">
        <v>0.63</v>
      </c>
      <c r="AS97" s="197">
        <v>8</v>
      </c>
      <c r="AT97" s="197">
        <v>2E-3</v>
      </c>
      <c r="AU97" s="197">
        <v>1.4999999999999999E-2</v>
      </c>
      <c r="AV97" s="197">
        <v>0.76</v>
      </c>
      <c r="AW97" s="197">
        <v>1.2E-2</v>
      </c>
      <c r="AX97" s="197"/>
      <c r="AY97" s="197"/>
      <c r="AZ97" s="197"/>
      <c r="BA97" s="197"/>
      <c r="BB97" s="197"/>
      <c r="BC97" s="266"/>
      <c r="BD97" s="131" t="s">
        <v>111</v>
      </c>
      <c r="BE97" s="129"/>
      <c r="BF97" s="25"/>
      <c r="BH97" s="47"/>
      <c r="BI97" s="25"/>
      <c r="BJ97" s="25"/>
      <c r="BK97" s="25"/>
      <c r="BL97" s="25"/>
      <c r="BM97" s="25"/>
      <c r="BN97" s="25"/>
      <c r="BO97" s="25"/>
      <c r="BP97" s="25"/>
      <c r="BQ97" s="25"/>
      <c r="BR97" s="25"/>
      <c r="BS97" s="25"/>
      <c r="BT97" s="25"/>
      <c r="BU97"/>
      <c r="BV97"/>
      <c r="BW97"/>
      <c r="BX97" s="25"/>
      <c r="BY97" s="25"/>
      <c r="BZ97" s="25"/>
      <c r="CA97" s="25"/>
      <c r="CB97" s="25"/>
      <c r="CC97" s="25"/>
      <c r="CD97" s="25"/>
      <c r="CE97" s="4"/>
      <c r="CF97" s="25"/>
      <c r="CG97" s="25"/>
      <c r="CH97" s="25"/>
      <c r="CI97" s="25"/>
      <c r="CJ97" s="25"/>
      <c r="CK97" s="25"/>
      <c r="CL97" s="25"/>
      <c r="CM97" s="25"/>
      <c r="CN97" s="25"/>
      <c r="CO97" s="25"/>
      <c r="CP97" s="25"/>
      <c r="CQ97" s="4"/>
      <c r="CR97" s="4"/>
      <c r="CS97" s="4"/>
      <c r="CT97" s="4"/>
      <c r="CU97" s="4"/>
      <c r="CV97"/>
      <c r="CW97"/>
      <c r="CX97"/>
      <c r="CY97" s="4"/>
      <c r="CZ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row>
    <row r="98" spans="1:188" s="185" customFormat="1" ht="16.5" thickBot="1" x14ac:dyDescent="0.3">
      <c r="A98" s="194" t="s">
        <v>93</v>
      </c>
      <c r="B98" s="195">
        <v>20</v>
      </c>
      <c r="C98" s="67"/>
      <c r="D98" s="67"/>
      <c r="E98" s="83" t="s">
        <v>71</v>
      </c>
      <c r="F98" s="84">
        <v>2</v>
      </c>
      <c r="G98" s="196">
        <f>F98/F101</f>
        <v>2.1739130434782608E-2</v>
      </c>
      <c r="H98" s="67"/>
      <c r="I98" s="230" t="s">
        <v>530</v>
      </c>
      <c r="J98" s="109">
        <v>6</v>
      </c>
      <c r="K98" s="67"/>
      <c r="L98" s="252" t="s">
        <v>84</v>
      </c>
      <c r="M98" s="394"/>
      <c r="N98" s="396"/>
      <c r="O98" s="192">
        <f>O97/M97</f>
        <v>0.26666666666666666</v>
      </c>
      <c r="P98" s="192">
        <f>P97/M97</f>
        <v>8.8888888888888892E-2</v>
      </c>
      <c r="Q98" s="192">
        <f>Q97/M97</f>
        <v>0.1111111111111111</v>
      </c>
      <c r="R98" s="192">
        <f>R97/M97</f>
        <v>0.53333333333333333</v>
      </c>
      <c r="S98" s="85"/>
      <c r="T98" s="47"/>
      <c r="U98" s="80" t="s">
        <v>568</v>
      </c>
      <c r="V98" s="191">
        <v>7</v>
      </c>
      <c r="W98" s="192">
        <f>V98/V99</f>
        <v>0.41176470588235292</v>
      </c>
      <c r="X98" s="191">
        <v>40</v>
      </c>
      <c r="Y98" s="192">
        <f>X98/X99</f>
        <v>0.54794520547945202</v>
      </c>
      <c r="Z98" s="193">
        <f>V98+X98</f>
        <v>47</v>
      </c>
      <c r="AA98" s="25"/>
      <c r="AB98" s="25"/>
      <c r="AC98" s="257"/>
      <c r="AD98" s="25"/>
      <c r="AE98" s="25"/>
      <c r="AF98" s="398"/>
      <c r="AG98" s="199"/>
      <c r="AH98" s="199"/>
      <c r="AI98" s="199"/>
      <c r="AJ98" s="88" t="s">
        <v>548</v>
      </c>
      <c r="AK98" s="25"/>
      <c r="AL98" s="25"/>
      <c r="AM98" s="25"/>
      <c r="AN98" s="25"/>
      <c r="AO98" s="230" t="s">
        <v>59</v>
      </c>
      <c r="AP98" s="109">
        <v>6</v>
      </c>
      <c r="AQ98" s="248">
        <f t="shared" si="17"/>
        <v>4.1719999999999997</v>
      </c>
      <c r="AR98" s="197">
        <v>3</v>
      </c>
      <c r="AS98" s="197">
        <v>4</v>
      </c>
      <c r="AT98" s="197">
        <v>2.8</v>
      </c>
      <c r="AU98" s="197">
        <v>0.06</v>
      </c>
      <c r="AV98" s="197">
        <v>11</v>
      </c>
      <c r="AW98" s="197" t="s">
        <v>1153</v>
      </c>
      <c r="AX98" s="197"/>
      <c r="AY98" s="197"/>
      <c r="AZ98" s="197"/>
      <c r="BA98" s="197"/>
      <c r="BB98" s="197"/>
      <c r="BC98" s="266"/>
      <c r="BD98" s="131" t="s">
        <v>112</v>
      </c>
      <c r="BE98" s="129"/>
      <c r="BF98" s="25"/>
      <c r="BH98" s="47"/>
      <c r="BI98" s="4"/>
      <c r="BJ98" s="25"/>
      <c r="BK98" s="25"/>
      <c r="BL98" s="25"/>
      <c r="BM98" s="25"/>
      <c r="BN98" s="25"/>
      <c r="BO98" s="25"/>
      <c r="BP98" s="25"/>
      <c r="BQ98" s="25"/>
      <c r="BR98" s="25"/>
      <c r="BS98" s="4"/>
      <c r="BT98" s="25"/>
      <c r="BU98"/>
      <c r="BV98"/>
      <c r="BW98"/>
      <c r="BX98" s="25"/>
      <c r="BY98" s="25"/>
      <c r="BZ98" s="25"/>
      <c r="CA98" s="25"/>
      <c r="CB98" s="25"/>
      <c r="CC98" s="4"/>
      <c r="CD98" s="4"/>
      <c r="CE98" s="25"/>
      <c r="CF98" s="25"/>
      <c r="CG98" s="25"/>
      <c r="CH98" s="25"/>
      <c r="CI98" s="25"/>
      <c r="CJ98" s="25"/>
      <c r="CK98" s="25"/>
      <c r="CL98" s="25"/>
      <c r="CM98" s="25"/>
      <c r="CN98" s="4"/>
      <c r="CO98" s="4"/>
      <c r="CP98" s="4"/>
      <c r="CQ98" s="25"/>
      <c r="CR98" s="25"/>
      <c r="CS98" s="25"/>
      <c r="CT98" s="25"/>
      <c r="CU98" s="25"/>
      <c r="CV98"/>
      <c r="CW98"/>
      <c r="CX98"/>
      <c r="CY98" s="4"/>
      <c r="CZ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row>
    <row r="99" spans="1:188" s="185" customFormat="1" ht="16.5" thickBot="1" x14ac:dyDescent="0.3">
      <c r="A99" s="194" t="s">
        <v>94</v>
      </c>
      <c r="B99" s="195">
        <v>21</v>
      </c>
      <c r="C99" s="198"/>
      <c r="D99" s="67"/>
      <c r="E99" s="87" t="s">
        <v>95</v>
      </c>
      <c r="F99" s="84">
        <v>31</v>
      </c>
      <c r="G99" s="196">
        <f>F99/F101</f>
        <v>0.33695652173913043</v>
      </c>
      <c r="H99" s="67"/>
      <c r="I99" s="230" t="s">
        <v>59</v>
      </c>
      <c r="J99" s="109">
        <v>6</v>
      </c>
      <c r="K99" s="67"/>
      <c r="L99" s="251" t="s">
        <v>568</v>
      </c>
      <c r="M99" s="393">
        <v>47</v>
      </c>
      <c r="N99" s="395">
        <f>M99/M101</f>
        <v>0.51086956521739135</v>
      </c>
      <c r="O99" s="191">
        <v>10</v>
      </c>
      <c r="P99" s="191">
        <v>7</v>
      </c>
      <c r="Q99" s="191">
        <v>6</v>
      </c>
      <c r="R99" s="191">
        <v>24</v>
      </c>
      <c r="S99" s="79">
        <f>O100+P100+Q100+R100</f>
        <v>0.99999999999999989</v>
      </c>
      <c r="T99" s="47"/>
      <c r="U99" s="91" t="s">
        <v>67</v>
      </c>
      <c r="V99" s="200">
        <f>SUM(V97:V98)</f>
        <v>17</v>
      </c>
      <c r="W99" s="92">
        <f>W97+W98</f>
        <v>1</v>
      </c>
      <c r="X99" s="200">
        <f>X97+X98</f>
        <v>73</v>
      </c>
      <c r="Y99" s="93">
        <f>Y97+Y98</f>
        <v>1</v>
      </c>
      <c r="Z99" s="94">
        <f>Z97+Z98</f>
        <v>90</v>
      </c>
      <c r="AA99" s="25"/>
      <c r="AB99" s="25"/>
      <c r="AC99" s="257"/>
      <c r="AD99" s="25"/>
      <c r="AE99" s="25"/>
      <c r="AF99" s="239"/>
      <c r="AK99" s="25"/>
      <c r="AL99" s="25"/>
      <c r="AM99" s="25"/>
      <c r="AN99" s="25"/>
      <c r="AO99" s="230" t="s">
        <v>48</v>
      </c>
      <c r="AP99" s="109">
        <v>5</v>
      </c>
      <c r="AQ99" s="249">
        <f t="shared" si="17"/>
        <v>6.666666666666667</v>
      </c>
      <c r="AR99" s="197" t="s">
        <v>1153</v>
      </c>
      <c r="AS99" s="197">
        <v>9</v>
      </c>
      <c r="AT99" s="197" t="s">
        <v>1153</v>
      </c>
      <c r="AU99" s="197">
        <v>2</v>
      </c>
      <c r="AV99" s="197">
        <v>9</v>
      </c>
      <c r="AW99" s="197"/>
      <c r="AX99" s="197"/>
      <c r="AY99" s="197"/>
      <c r="AZ99" s="197"/>
      <c r="BA99" s="197"/>
      <c r="BB99" s="197"/>
      <c r="BC99" s="266"/>
      <c r="BD99" s="132" t="s">
        <v>113</v>
      </c>
      <c r="BE99" s="129"/>
      <c r="BF99" s="25"/>
      <c r="BH99" s="47"/>
      <c r="BI99" s="25"/>
      <c r="BJ99" s="25"/>
      <c r="BK99" s="25"/>
      <c r="BL99" s="25"/>
      <c r="BM99" s="25"/>
      <c r="BN99" s="25"/>
      <c r="BO99" s="25"/>
      <c r="BP99" s="25"/>
      <c r="BQ99" s="25"/>
      <c r="BR99" s="25"/>
      <c r="BS99" s="25"/>
      <c r="BT99" s="25"/>
      <c r="BU99"/>
      <c r="BV99"/>
      <c r="BW99"/>
      <c r="BX99" s="25"/>
      <c r="BY99" s="25"/>
      <c r="BZ99" s="25"/>
      <c r="CA99" s="25"/>
      <c r="CB99" s="25"/>
      <c r="CC99" s="25"/>
      <c r="CD99" s="25"/>
      <c r="CE99" s="25"/>
      <c r="CF99" s="25"/>
      <c r="CG99" s="25"/>
      <c r="CH99" s="25"/>
      <c r="CI99" s="25"/>
      <c r="CJ99" s="25"/>
      <c r="CK99" s="25"/>
      <c r="CL99" s="25"/>
      <c r="CM99" s="25"/>
      <c r="CN99" s="25"/>
      <c r="CO99" s="25"/>
      <c r="CP99" s="25"/>
      <c r="CQ99" s="25"/>
      <c r="CR99" s="25"/>
      <c r="CS99" s="25"/>
      <c r="CT99" s="25"/>
      <c r="CU99" s="25"/>
      <c r="CV99" s="25"/>
      <c r="CW99" s="25"/>
      <c r="CX99" s="25"/>
      <c r="CY99" s="4"/>
      <c r="CZ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row>
    <row r="100" spans="1:188" s="185" customFormat="1" ht="16.5" thickBot="1" x14ac:dyDescent="0.3">
      <c r="A100" s="194" t="s">
        <v>96</v>
      </c>
      <c r="B100" s="195">
        <v>26</v>
      </c>
      <c r="C100" s="67"/>
      <c r="D100" s="67"/>
      <c r="E100" s="90" t="s">
        <v>97</v>
      </c>
      <c r="F100" s="84">
        <v>35</v>
      </c>
      <c r="G100" s="196">
        <f>F100/F101</f>
        <v>0.38043478260869568</v>
      </c>
      <c r="H100" s="67"/>
      <c r="I100" s="230" t="s">
        <v>48</v>
      </c>
      <c r="J100" s="109">
        <v>5</v>
      </c>
      <c r="K100" s="67"/>
      <c r="L100" s="252" t="s">
        <v>84</v>
      </c>
      <c r="M100" s="394"/>
      <c r="N100" s="396"/>
      <c r="O100" s="192">
        <f>O99/M99</f>
        <v>0.21276595744680851</v>
      </c>
      <c r="P100" s="192">
        <f>P99/M99</f>
        <v>0.14893617021276595</v>
      </c>
      <c r="Q100" s="192">
        <f>Q99/M99</f>
        <v>0.1276595744680851</v>
      </c>
      <c r="R100" s="192">
        <f>R99/M99</f>
        <v>0.51063829787234039</v>
      </c>
      <c r="S100" s="85"/>
      <c r="T100" s="47"/>
      <c r="U100"/>
      <c r="V100"/>
      <c r="W100" s="303"/>
      <c r="X100"/>
      <c r="Y100" s="258"/>
      <c r="Z100" s="98">
        <f>Y99+W99</f>
        <v>2</v>
      </c>
      <c r="AA100" s="25"/>
      <c r="AB100" s="25"/>
      <c r="AC100" s="257"/>
      <c r="AD100" s="25"/>
      <c r="AE100" s="25"/>
      <c r="AK100" s="25"/>
      <c r="AL100" s="25"/>
      <c r="AM100" s="25"/>
      <c r="AN100" s="25"/>
      <c r="AO100" s="230" t="s">
        <v>538</v>
      </c>
      <c r="AP100" s="109">
        <v>4</v>
      </c>
      <c r="AQ100" s="249">
        <f t="shared" si="17"/>
        <v>1.9475</v>
      </c>
      <c r="AR100" s="197">
        <v>3</v>
      </c>
      <c r="AS100" s="197">
        <v>0.28999999999999998</v>
      </c>
      <c r="AT100" s="197">
        <v>3</v>
      </c>
      <c r="AU100" s="197">
        <v>1.5</v>
      </c>
      <c r="AV100" s="197"/>
      <c r="AW100" s="197"/>
      <c r="AX100" s="197"/>
      <c r="AY100" s="197"/>
      <c r="AZ100" s="197"/>
      <c r="BA100" s="197"/>
      <c r="BB100" s="197"/>
      <c r="BC100" s="103"/>
      <c r="BD100" s="132" t="s">
        <v>114</v>
      </c>
      <c r="BE100" s="129"/>
      <c r="BF100" s="25"/>
      <c r="BH100" s="47"/>
      <c r="BI100" s="25"/>
      <c r="BJ100" s="25"/>
      <c r="BK100" s="25"/>
      <c r="BL100" s="25"/>
      <c r="BM100" s="25"/>
      <c r="BN100" s="25"/>
      <c r="BO100" s="25"/>
      <c r="BP100" s="25"/>
      <c r="BQ100" s="25"/>
      <c r="BR100" s="25"/>
      <c r="BS100" s="25"/>
      <c r="BT100" s="25"/>
      <c r="BU100"/>
      <c r="BV100"/>
      <c r="BW100"/>
      <c r="BX100" s="25"/>
      <c r="BY100" s="25"/>
      <c r="BZ100" s="25"/>
      <c r="CA100" s="25"/>
      <c r="CB100" s="25"/>
      <c r="CC100" s="25"/>
      <c r="CD100" s="25"/>
      <c r="CE100" s="25"/>
      <c r="CF100" s="25"/>
      <c r="CG100" s="25"/>
      <c r="CH100" s="25"/>
      <c r="CI100" s="25"/>
      <c r="CJ100" s="25"/>
      <c r="CK100" s="25"/>
      <c r="CL100" s="25"/>
      <c r="CM100" s="25"/>
      <c r="CN100" s="25"/>
      <c r="CO100" s="25"/>
      <c r="CP100" s="25"/>
      <c r="CQ100" s="25"/>
      <c r="CR100" s="25"/>
      <c r="CS100" s="25"/>
      <c r="CT100" s="25"/>
      <c r="CU100" s="25"/>
      <c r="CV100" s="25"/>
      <c r="CW100" s="25"/>
      <c r="CX100" s="25"/>
      <c r="CY100" s="4"/>
      <c r="CZ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row>
    <row r="101" spans="1:188" s="185" customFormat="1" ht="16.5" thickBot="1" x14ac:dyDescent="0.3">
      <c r="A101" s="194" t="s">
        <v>98</v>
      </c>
      <c r="B101" s="195">
        <v>12</v>
      </c>
      <c r="C101" s="67"/>
      <c r="D101" s="67"/>
      <c r="E101" s="95" t="s">
        <v>67</v>
      </c>
      <c r="F101" s="96">
        <f>F97+F98+F99+F100</f>
        <v>92</v>
      </c>
      <c r="G101" s="97">
        <f>G97+G98+G99+G100</f>
        <v>1</v>
      </c>
      <c r="H101" s="67"/>
      <c r="I101" s="230" t="s">
        <v>538</v>
      </c>
      <c r="J101" s="109">
        <v>4</v>
      </c>
      <c r="K101" s="67"/>
      <c r="L101" s="399" t="s">
        <v>67</v>
      </c>
      <c r="M101" s="401">
        <f>SUM(M97:M100)</f>
        <v>92</v>
      </c>
      <c r="N101" s="403">
        <f>N97+N99</f>
        <v>1</v>
      </c>
      <c r="O101" s="204">
        <f>O97+O99</f>
        <v>22</v>
      </c>
      <c r="P101" s="204">
        <f>P97+P99</f>
        <v>11</v>
      </c>
      <c r="Q101" s="204">
        <f>Q97+Q99</f>
        <v>11</v>
      </c>
      <c r="R101" s="204">
        <f>R97+R99</f>
        <v>48</v>
      </c>
      <c r="S101" s="405">
        <f>O102+P102+Q102+R102</f>
        <v>1</v>
      </c>
      <c r="T101" s="47"/>
      <c r="W101" s="301"/>
      <c r="Y101" s="208"/>
      <c r="AA101" s="25"/>
      <c r="AB101" s="25"/>
      <c r="AC101" s="257"/>
      <c r="AD101" s="25"/>
      <c r="AE101" s="25"/>
      <c r="AG101" s="100"/>
      <c r="AH101" s="203"/>
      <c r="AI101" s="203"/>
      <c r="AJ101" s="203"/>
      <c r="AK101" s="25"/>
      <c r="AL101" s="25"/>
      <c r="AM101" s="25"/>
      <c r="AN101" s="25"/>
      <c r="AO101" s="230" t="s">
        <v>535</v>
      </c>
      <c r="AP101" s="109">
        <v>4</v>
      </c>
      <c r="AQ101" s="249">
        <f t="shared" si="17"/>
        <v>6.0002000000000004</v>
      </c>
      <c r="AR101" s="197">
        <v>6</v>
      </c>
      <c r="AS101" s="197">
        <v>8</v>
      </c>
      <c r="AT101" s="197">
        <v>10</v>
      </c>
      <c r="AU101" s="197">
        <v>8.0000000000000004E-4</v>
      </c>
      <c r="AV101" s="197"/>
      <c r="AW101" s="197"/>
      <c r="AX101" s="197"/>
      <c r="AY101" s="197"/>
      <c r="AZ101" s="197"/>
      <c r="BA101" s="197"/>
      <c r="BB101" s="197"/>
      <c r="BC101" s="103"/>
      <c r="BD101" s="133" t="s">
        <v>43</v>
      </c>
      <c r="BE101" s="129"/>
      <c r="BF101" s="25"/>
      <c r="BH101" s="47"/>
      <c r="BI101" s="25"/>
      <c r="BJ101" s="25"/>
      <c r="BK101" s="25"/>
      <c r="BL101" s="25"/>
      <c r="BM101" s="25"/>
      <c r="BN101" s="25"/>
      <c r="BO101" s="25"/>
      <c r="BP101" s="25"/>
      <c r="BQ101" s="25"/>
      <c r="BR101" s="25"/>
      <c r="BS101" s="25"/>
      <c r="BT101" s="25"/>
      <c r="BU101"/>
      <c r="BV101"/>
      <c r="BW101"/>
      <c r="BX101" s="25"/>
      <c r="BY101" s="25"/>
      <c r="BZ101" s="25"/>
      <c r="CA101" s="25"/>
      <c r="CB101" s="25"/>
      <c r="CC101" s="25"/>
      <c r="CD101" s="25"/>
      <c r="CE101" s="25"/>
      <c r="CF101" s="25"/>
      <c r="CG101" s="25"/>
      <c r="CH101" s="25"/>
      <c r="CI101" s="25"/>
      <c r="CJ101" s="25"/>
      <c r="CK101" s="25"/>
      <c r="CL101" s="25"/>
      <c r="CM101" s="25"/>
      <c r="CN101" s="25"/>
      <c r="CO101" s="25"/>
      <c r="CP101" s="25"/>
      <c r="CQ101" s="25"/>
      <c r="CR101" s="25"/>
      <c r="CS101" s="25"/>
      <c r="CT101" s="25"/>
      <c r="CU101" s="25"/>
      <c r="CV101" s="25"/>
      <c r="CW101" s="25"/>
      <c r="CX101" s="25"/>
      <c r="CY101"/>
      <c r="CZ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row>
    <row r="102" spans="1:188" s="185" customFormat="1" ht="16.5" thickBot="1" x14ac:dyDescent="0.3">
      <c r="A102" s="201" t="s">
        <v>67</v>
      </c>
      <c r="B102" s="202">
        <f>SUM(B97:B101)</f>
        <v>92</v>
      </c>
      <c r="C102" s="67"/>
      <c r="D102" s="67"/>
      <c r="E102" s="99" t="s">
        <v>73</v>
      </c>
      <c r="F102" s="84">
        <v>26</v>
      </c>
      <c r="G102" s="190">
        <f>F102/F105</f>
        <v>0.28260869565217389</v>
      </c>
      <c r="H102" s="67"/>
      <c r="I102" s="230" t="s">
        <v>535</v>
      </c>
      <c r="J102" s="109">
        <v>4</v>
      </c>
      <c r="K102" s="67"/>
      <c r="L102" s="400"/>
      <c r="M102" s="402"/>
      <c r="N102" s="404"/>
      <c r="O102" s="205">
        <f>O101/M101</f>
        <v>0.2391304347826087</v>
      </c>
      <c r="P102" s="205">
        <f>P101/M101</f>
        <v>0.11956521739130435</v>
      </c>
      <c r="Q102" s="205">
        <f>Q101/M101</f>
        <v>0.11956521739130435</v>
      </c>
      <c r="R102" s="205">
        <f>R101/M101</f>
        <v>0.52173913043478259</v>
      </c>
      <c r="S102" s="406"/>
      <c r="T102" s="47"/>
      <c r="W102" s="301"/>
      <c r="Y102" s="208"/>
      <c r="Z102"/>
      <c r="AA102" s="25"/>
      <c r="AB102" s="25"/>
      <c r="AC102" s="257"/>
      <c r="AD102" s="25"/>
      <c r="AE102" s="25"/>
      <c r="AF102" s="100"/>
      <c r="AK102" s="25"/>
      <c r="AL102" s="25"/>
      <c r="AM102" s="25"/>
      <c r="AN102" s="25"/>
      <c r="AO102" s="230" t="s">
        <v>531</v>
      </c>
      <c r="AP102" s="109">
        <v>4</v>
      </c>
      <c r="AQ102" s="249">
        <f t="shared" si="17"/>
        <v>1.6733333333333331</v>
      </c>
      <c r="AR102" s="197">
        <v>0.02</v>
      </c>
      <c r="AS102" s="197" t="s">
        <v>1153</v>
      </c>
      <c r="AT102" s="197">
        <v>2</v>
      </c>
      <c r="AU102" s="197">
        <v>3</v>
      </c>
      <c r="AV102" s="197"/>
      <c r="AW102" s="197"/>
      <c r="AX102" s="197"/>
      <c r="AY102" s="197"/>
      <c r="AZ102" s="197"/>
      <c r="BA102" s="197"/>
      <c r="BB102" s="197"/>
      <c r="BC102" s="103"/>
      <c r="BD102" s="133" t="s">
        <v>60</v>
      </c>
      <c r="BE102" s="129"/>
      <c r="BF102" s="25"/>
      <c r="BH102" s="47"/>
      <c r="BI102" s="25"/>
      <c r="BJ102" s="25"/>
      <c r="BK102" s="25"/>
      <c r="BL102" s="25"/>
      <c r="BM102" s="25"/>
      <c r="BN102" s="25"/>
      <c r="BO102" s="25"/>
      <c r="BP102" s="25"/>
      <c r="BQ102" s="25"/>
      <c r="BR102" s="25"/>
      <c r="BS102" s="25"/>
      <c r="BT102" s="25"/>
      <c r="BU102" s="25"/>
      <c r="BV102" s="25"/>
      <c r="BW102" s="25"/>
      <c r="BX102" s="25"/>
      <c r="BY102" s="25"/>
      <c r="BZ102" s="25"/>
      <c r="CA102" s="25"/>
      <c r="CB102" s="25"/>
      <c r="CC102" s="25"/>
      <c r="CD102" s="25"/>
      <c r="CE102" s="25"/>
      <c r="CF102" s="25"/>
      <c r="CG102" s="25"/>
      <c r="CH102" s="25"/>
      <c r="CI102" s="25"/>
      <c r="CJ102" s="25"/>
      <c r="CK102" s="25"/>
      <c r="CL102" s="25"/>
      <c r="CM102" s="25"/>
      <c r="CN102" s="25"/>
      <c r="CO102" s="25"/>
      <c r="CP102" s="25"/>
      <c r="CQ102" s="25"/>
      <c r="CR102" s="25"/>
      <c r="CS102" s="25"/>
      <c r="CT102" s="25"/>
      <c r="CU102" s="25"/>
      <c r="CV102" s="25"/>
      <c r="CW102" s="25"/>
      <c r="CX102" s="25"/>
      <c r="CY102" s="47"/>
      <c r="CZ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row>
    <row r="103" spans="1:188" s="185" customFormat="1" ht="16.5" thickBot="1" x14ac:dyDescent="0.3">
      <c r="C103" s="67"/>
      <c r="D103" s="67"/>
      <c r="E103" s="99" t="s">
        <v>75</v>
      </c>
      <c r="F103" s="84">
        <v>55</v>
      </c>
      <c r="G103" s="196">
        <f>F103/F105</f>
        <v>0.59782608695652173</v>
      </c>
      <c r="H103" s="67"/>
      <c r="I103" s="230" t="s">
        <v>531</v>
      </c>
      <c r="J103" s="109">
        <v>4</v>
      </c>
      <c r="K103" s="67"/>
      <c r="L103" s="253"/>
      <c r="M103" s="67"/>
      <c r="N103" s="67"/>
      <c r="O103" s="67"/>
      <c r="P103" s="67"/>
      <c r="Q103" s="67"/>
      <c r="R103" s="47"/>
      <c r="S103" s="47"/>
      <c r="T103" s="47"/>
      <c r="U103"/>
      <c r="V103"/>
      <c r="W103" s="303"/>
      <c r="X103"/>
      <c r="Y103" s="258"/>
      <c r="Z103"/>
      <c r="AA103" s="25"/>
      <c r="AB103" s="25"/>
      <c r="AC103" s="257"/>
      <c r="AD103" s="25"/>
      <c r="AE103" s="25"/>
      <c r="AF103" s="236" t="s">
        <v>99</v>
      </c>
      <c r="AG103" s="237" t="s">
        <v>87</v>
      </c>
      <c r="AH103" s="237" t="s">
        <v>88</v>
      </c>
      <c r="AI103" s="237" t="s">
        <v>89</v>
      </c>
      <c r="AJ103" s="245" t="s">
        <v>90</v>
      </c>
      <c r="AK103" s="25"/>
      <c r="AL103" s="25"/>
      <c r="AM103" s="25"/>
      <c r="AN103" s="25"/>
      <c r="AO103" s="230" t="s">
        <v>544</v>
      </c>
      <c r="AP103" s="109">
        <v>4</v>
      </c>
      <c r="AQ103" s="249">
        <f t="shared" si="17"/>
        <v>1.2275</v>
      </c>
      <c r="AR103" s="197">
        <v>3</v>
      </c>
      <c r="AS103" s="197">
        <v>6.0000000000000001E-3</v>
      </c>
      <c r="AT103" s="197">
        <v>4.0000000000000001E-3</v>
      </c>
      <c r="AU103" s="197">
        <v>1.9</v>
      </c>
      <c r="AV103" s="197"/>
      <c r="AW103" s="197"/>
      <c r="AX103" s="197"/>
      <c r="AY103" s="197"/>
      <c r="AZ103" s="197"/>
      <c r="BA103" s="197"/>
      <c r="BB103" s="197"/>
      <c r="BC103" s="103"/>
      <c r="BD103" s="133" t="s">
        <v>56</v>
      </c>
      <c r="BE103" s="129"/>
      <c r="BF103" s="25"/>
      <c r="BH103" s="47"/>
      <c r="BI103" s="25"/>
      <c r="BJ103" s="25"/>
      <c r="BK103" s="25"/>
      <c r="BL103" s="25"/>
      <c r="BM103" s="25"/>
      <c r="BN103" s="25"/>
      <c r="BO103" s="25"/>
      <c r="BP103" s="25"/>
      <c r="BQ103" s="25"/>
      <c r="BR103" s="25"/>
      <c r="BS103" s="25"/>
      <c r="BT103" s="25"/>
      <c r="BU103" s="25"/>
      <c r="BV103" s="25"/>
      <c r="BW103" s="25"/>
      <c r="BX103" s="25"/>
      <c r="BY103" s="25"/>
      <c r="BZ103" s="25"/>
      <c r="CA103" s="25"/>
      <c r="CB103" s="25"/>
      <c r="CC103" s="25"/>
      <c r="CD103" s="25"/>
      <c r="CE103" s="25"/>
      <c r="CF103" s="25"/>
      <c r="CG103" s="25"/>
      <c r="CH103" s="25"/>
      <c r="CI103" s="25"/>
      <c r="CJ103" s="25"/>
      <c r="CK103" s="25"/>
      <c r="CL103" s="25"/>
      <c r="CM103" s="25"/>
      <c r="CN103" s="25"/>
      <c r="CO103" s="25"/>
      <c r="CP103" s="25"/>
      <c r="CQ103" s="25"/>
      <c r="CR103" s="25"/>
      <c r="CS103" s="25"/>
      <c r="CT103" s="25"/>
      <c r="CU103" s="25"/>
      <c r="CV103" s="25"/>
      <c r="CW103" s="25"/>
      <c r="CX103" s="25"/>
      <c r="CY103" s="47"/>
      <c r="CZ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row>
    <row r="104" spans="1:188" s="185" customFormat="1" ht="15.75" x14ac:dyDescent="0.25">
      <c r="A104" s="188" t="s">
        <v>100</v>
      </c>
      <c r="B104" s="189">
        <v>44</v>
      </c>
      <c r="C104" s="198"/>
      <c r="D104" s="67"/>
      <c r="E104" s="99" t="s">
        <v>76</v>
      </c>
      <c r="F104" s="84">
        <v>11</v>
      </c>
      <c r="G104" s="196">
        <f>F104/F105</f>
        <v>0.11956521739130435</v>
      </c>
      <c r="H104" s="67"/>
      <c r="I104" s="230" t="s">
        <v>544</v>
      </c>
      <c r="J104" s="109">
        <v>4</v>
      </c>
      <c r="K104" s="67"/>
      <c r="L104" s="253"/>
      <c r="M104" s="67"/>
      <c r="N104" s="67"/>
      <c r="O104" s="67"/>
      <c r="P104" s="67"/>
      <c r="Q104" s="67"/>
      <c r="R104" s="47"/>
      <c r="S104" s="47"/>
      <c r="T104" s="47"/>
      <c r="U104" s="67"/>
      <c r="V104" s="67"/>
      <c r="W104" s="304"/>
      <c r="X104" s="67"/>
      <c r="Y104" s="261"/>
      <c r="Z104"/>
      <c r="AA104" s="25"/>
      <c r="AB104" s="25"/>
      <c r="AC104" s="257"/>
      <c r="AD104" s="25"/>
      <c r="AE104" s="25"/>
      <c r="AF104" s="407">
        <v>10</v>
      </c>
      <c r="AG104" s="238"/>
      <c r="AH104" s="238"/>
      <c r="AI104" s="238"/>
      <c r="AJ104" s="242" t="s">
        <v>549</v>
      </c>
      <c r="AK104" s="25"/>
      <c r="AL104" s="25"/>
      <c r="AM104" s="25"/>
      <c r="AN104" s="25"/>
      <c r="AO104" s="230" t="s">
        <v>53</v>
      </c>
      <c r="AP104" s="109">
        <v>3</v>
      </c>
      <c r="AQ104" s="249">
        <f t="shared" si="17"/>
        <v>0.83000000000000007</v>
      </c>
      <c r="AR104" s="197">
        <v>1.6</v>
      </c>
      <c r="AS104" s="197">
        <v>0.06</v>
      </c>
      <c r="AT104" s="197" t="s">
        <v>1153</v>
      </c>
      <c r="AU104" s="197"/>
      <c r="AV104" s="197"/>
      <c r="AW104" s="197"/>
      <c r="AX104" s="197"/>
      <c r="AY104" s="197"/>
      <c r="AZ104" s="197"/>
      <c r="BA104" s="197"/>
      <c r="BB104" s="197"/>
      <c r="BC104" s="103"/>
      <c r="BD104" s="134" t="s">
        <v>47</v>
      </c>
      <c r="BE104" s="129"/>
      <c r="BF104" s="25"/>
      <c r="BH104" s="47"/>
      <c r="BI104" s="25"/>
      <c r="BS104" s="25"/>
      <c r="BT104" s="25"/>
      <c r="BU104" s="25"/>
      <c r="BV104" s="25"/>
      <c r="BW104" s="25"/>
      <c r="BX104" s="25"/>
      <c r="BY104" s="25"/>
      <c r="BZ104" s="25"/>
      <c r="CA104" s="25"/>
      <c r="CB104" s="25"/>
      <c r="CC104" s="25"/>
      <c r="CD104" s="25"/>
      <c r="CE104" s="25"/>
      <c r="CF104" s="25"/>
      <c r="CG104" s="25"/>
      <c r="CH104" s="25"/>
      <c r="CI104" s="25"/>
      <c r="CJ104" s="25"/>
      <c r="CK104" s="25"/>
      <c r="CL104" s="25"/>
      <c r="CM104" s="25"/>
      <c r="CN104" s="25"/>
      <c r="CO104" s="25"/>
      <c r="CP104" s="25"/>
      <c r="CQ104" s="25"/>
      <c r="CR104" s="25"/>
      <c r="CS104" s="25"/>
      <c r="CT104" s="25"/>
      <c r="CU104" s="25"/>
      <c r="CV104" s="25"/>
      <c r="CW104" s="25"/>
      <c r="CX104" s="25"/>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row>
    <row r="105" spans="1:188" s="185" customFormat="1" ht="16.5" thickBot="1" x14ac:dyDescent="0.3">
      <c r="A105" s="194" t="s">
        <v>101</v>
      </c>
      <c r="B105" s="195">
        <v>48</v>
      </c>
      <c r="C105" s="67"/>
      <c r="D105" s="67"/>
      <c r="E105" s="101" t="s">
        <v>67</v>
      </c>
      <c r="F105" s="102">
        <f>F102+F103+F104</f>
        <v>92</v>
      </c>
      <c r="G105" s="97">
        <f>G102+G103+G104</f>
        <v>0.99999999999999989</v>
      </c>
      <c r="H105" s="67"/>
      <c r="I105" s="230" t="s">
        <v>53</v>
      </c>
      <c r="J105" s="109">
        <v>3</v>
      </c>
      <c r="K105" s="67"/>
      <c r="L105" s="254"/>
      <c r="M105"/>
      <c r="N105"/>
      <c r="O105" s="67"/>
      <c r="P105" s="67"/>
      <c r="Q105" s="67"/>
      <c r="R105" s="47"/>
      <c r="S105" s="47"/>
      <c r="T105" s="47"/>
      <c r="U105" s="47"/>
      <c r="V105" s="25"/>
      <c r="W105" s="305"/>
      <c r="X105" s="25"/>
      <c r="Y105" s="257"/>
      <c r="Z105" s="25"/>
      <c r="AA105" s="25"/>
      <c r="AB105" s="25"/>
      <c r="AC105" s="257"/>
      <c r="AD105" s="25"/>
      <c r="AE105" s="25"/>
      <c r="AF105" s="398"/>
      <c r="AG105" s="199"/>
      <c r="AH105" s="199"/>
      <c r="AI105" s="199"/>
      <c r="AJ105" s="88" t="s">
        <v>548</v>
      </c>
      <c r="AK105" s="25"/>
      <c r="AL105" s="25"/>
      <c r="AM105" s="25"/>
      <c r="AN105" s="25"/>
      <c r="AO105" s="230" t="s">
        <v>534</v>
      </c>
      <c r="AP105" s="109">
        <v>2</v>
      </c>
      <c r="AQ105" s="249">
        <f t="shared" si="17"/>
        <v>2.5002</v>
      </c>
      <c r="AR105" s="197">
        <v>5</v>
      </c>
      <c r="AS105" s="197">
        <v>4.0000000000000002E-4</v>
      </c>
      <c r="AT105" s="197"/>
      <c r="AU105" s="197"/>
      <c r="AV105" s="197"/>
      <c r="AW105" s="197"/>
      <c r="AX105" s="197"/>
      <c r="AY105" s="197"/>
      <c r="AZ105" s="197"/>
      <c r="BA105" s="197"/>
      <c r="BB105" s="197"/>
      <c r="BC105" s="103"/>
      <c r="BD105" s="135" t="s">
        <v>115</v>
      </c>
      <c r="BE105" s="130" t="e">
        <f>(BE101/BE98)*100</f>
        <v>#DIV/0!</v>
      </c>
      <c r="BF105" s="25"/>
      <c r="BH105" s="47"/>
      <c r="BI105" s="25"/>
      <c r="BS105" s="25"/>
      <c r="BT105" s="25"/>
      <c r="BU105" s="25"/>
      <c r="BV105" s="25"/>
      <c r="BW105" s="25"/>
      <c r="BX105" s="25"/>
      <c r="BY105" s="25"/>
      <c r="BZ105" s="25"/>
      <c r="CA105" s="25"/>
      <c r="CB105" s="25"/>
      <c r="CC105" s="25"/>
      <c r="CD105" s="25"/>
      <c r="CE105" s="25"/>
      <c r="CF105" s="25"/>
      <c r="CG105" s="25"/>
      <c r="CH105" s="25"/>
      <c r="CI105" s="25"/>
      <c r="CJ105" s="25"/>
      <c r="CK105" s="25"/>
      <c r="CL105" s="25"/>
      <c r="CM105" s="25"/>
      <c r="CN105" s="25"/>
      <c r="CO105" s="25"/>
      <c r="CP105" s="25"/>
      <c r="CQ105" s="25"/>
      <c r="CR105" s="25"/>
      <c r="CS105" s="25"/>
      <c r="CT105" s="25"/>
      <c r="CU105" s="25"/>
      <c r="CV105" s="25"/>
      <c r="CW105" s="25"/>
      <c r="CX105" s="25"/>
      <c r="CY105" s="47"/>
      <c r="CZ105" s="47"/>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row>
    <row r="106" spans="1:188" s="185" customFormat="1" ht="16.5" thickBot="1" x14ac:dyDescent="0.3">
      <c r="A106" s="201" t="s">
        <v>67</v>
      </c>
      <c r="B106" s="202">
        <f>B104+B105</f>
        <v>92</v>
      </c>
      <c r="C106" s="67"/>
      <c r="D106" s="67"/>
      <c r="E106" s="99" t="s">
        <v>77</v>
      </c>
      <c r="F106" s="84">
        <v>54</v>
      </c>
      <c r="G106" s="206">
        <f>F106/F110</f>
        <v>0.58695652173913049</v>
      </c>
      <c r="H106" s="67"/>
      <c r="I106" s="230" t="s">
        <v>534</v>
      </c>
      <c r="J106" s="109">
        <v>2</v>
      </c>
      <c r="K106" s="67"/>
      <c r="L106" s="254"/>
      <c r="M106"/>
      <c r="N106"/>
      <c r="O106" s="67"/>
      <c r="P106" s="67"/>
      <c r="Q106" s="67"/>
      <c r="R106" s="47"/>
      <c r="S106" s="47"/>
      <c r="T106" s="47"/>
      <c r="U106" s="47"/>
      <c r="V106" s="25"/>
      <c r="W106" s="305"/>
      <c r="X106" s="25"/>
      <c r="Y106" s="257"/>
      <c r="Z106" s="25"/>
      <c r="AA106" s="25"/>
      <c r="AB106" s="25"/>
      <c r="AC106" s="257"/>
      <c r="AD106" s="25"/>
      <c r="AE106" s="25"/>
      <c r="AG106"/>
      <c r="AH106"/>
      <c r="AK106" s="25"/>
      <c r="AL106" s="25"/>
      <c r="AM106" s="25"/>
      <c r="AN106" s="25"/>
      <c r="AO106" s="230" t="s">
        <v>537</v>
      </c>
      <c r="AP106" s="109">
        <v>2</v>
      </c>
      <c r="AQ106" s="249">
        <f t="shared" si="17"/>
        <v>1.5</v>
      </c>
      <c r="AR106" s="197">
        <v>2</v>
      </c>
      <c r="AS106" s="197">
        <v>1</v>
      </c>
      <c r="AT106" s="197"/>
      <c r="AU106" s="197"/>
      <c r="AV106" s="197"/>
      <c r="AW106" s="197"/>
      <c r="AX106" s="197"/>
      <c r="AY106" s="197"/>
      <c r="AZ106" s="197"/>
      <c r="BA106" s="197"/>
      <c r="BB106" s="197"/>
      <c r="BC106" s="103"/>
      <c r="BD106" s="135" t="s">
        <v>116</v>
      </c>
      <c r="BE106" s="130">
        <f>BE98/BE96</f>
        <v>0</v>
      </c>
      <c r="BF106" s="25"/>
      <c r="BH106" s="47"/>
      <c r="BI106" s="25"/>
      <c r="BS106" s="25"/>
      <c r="BT106" s="25"/>
      <c r="BU106" s="25"/>
      <c r="BV106" s="25"/>
      <c r="BW106" s="25"/>
      <c r="BX106" s="25"/>
      <c r="BY106" s="25"/>
      <c r="BZ106" s="25"/>
      <c r="CA106" s="25"/>
      <c r="CB106" s="25"/>
      <c r="CC106" s="25"/>
      <c r="CD106" s="25"/>
      <c r="CE106" s="25"/>
      <c r="CF106" s="25"/>
      <c r="CG106" s="25"/>
      <c r="CH106"/>
      <c r="CI106"/>
      <c r="CJ106"/>
      <c r="CK106"/>
      <c r="CL106"/>
      <c r="CM106" s="25"/>
      <c r="CN106" s="25"/>
      <c r="CO106" s="25"/>
      <c r="CP106" s="25"/>
      <c r="CQ106" s="25"/>
      <c r="CR106" s="25"/>
      <c r="CS106" s="25"/>
      <c r="CT106" s="25"/>
      <c r="CU106" s="25"/>
      <c r="CV106" s="25"/>
      <c r="CW106" s="25"/>
      <c r="CX106" s="25"/>
      <c r="CY106" s="47"/>
      <c r="CZ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row>
    <row r="107" spans="1:188" s="185" customFormat="1" ht="16.5" thickBot="1" x14ac:dyDescent="0.3">
      <c r="A107" s="67"/>
      <c r="B107" s="67"/>
      <c r="C107" s="67"/>
      <c r="D107" s="67"/>
      <c r="E107" s="99" t="s">
        <v>78</v>
      </c>
      <c r="F107" s="84">
        <v>16</v>
      </c>
      <c r="G107" s="196">
        <f>F107/F110</f>
        <v>0.17391304347826086</v>
      </c>
      <c r="H107" s="67"/>
      <c r="I107" s="230" t="s">
        <v>537</v>
      </c>
      <c r="J107" s="109">
        <v>2</v>
      </c>
      <c r="K107" s="67"/>
      <c r="L107" s="254"/>
      <c r="M107"/>
      <c r="N107"/>
      <c r="O107" s="67"/>
      <c r="P107" s="67"/>
      <c r="Q107" s="103"/>
      <c r="R107"/>
      <c r="S107" s="47"/>
      <c r="T107" s="47"/>
      <c r="U107" s="47"/>
      <c r="V107" s="25"/>
      <c r="W107" s="305"/>
      <c r="X107" s="25"/>
      <c r="Y107" s="257"/>
      <c r="Z107" s="25"/>
      <c r="AA107" s="25"/>
      <c r="AB107" s="25"/>
      <c r="AC107" s="257"/>
      <c r="AD107" s="25"/>
      <c r="AE107" s="25"/>
      <c r="AF107"/>
      <c r="AG107"/>
      <c r="AH107"/>
      <c r="AI107"/>
      <c r="AJ107"/>
      <c r="AK107" s="25"/>
      <c r="AL107" s="25"/>
      <c r="AM107" s="25"/>
      <c r="AN107" s="25"/>
      <c r="AO107" s="230" t="s">
        <v>566</v>
      </c>
      <c r="AP107" s="109">
        <v>1</v>
      </c>
      <c r="AQ107" s="249" t="e">
        <f t="shared" si="17"/>
        <v>#DIV/0!</v>
      </c>
      <c r="AR107" s="197" t="s">
        <v>1153</v>
      </c>
      <c r="AS107" s="197"/>
      <c r="AT107" s="197"/>
      <c r="AU107" s="197"/>
      <c r="AV107" s="197"/>
      <c r="AW107" s="197"/>
      <c r="AX107" s="197"/>
      <c r="AY107" s="197"/>
      <c r="AZ107" s="197"/>
      <c r="BA107" s="197"/>
      <c r="BB107" s="197"/>
      <c r="BC107" s="103"/>
      <c r="BD107"/>
      <c r="BE107" s="47"/>
      <c r="BF107" s="25"/>
      <c r="BH107" s="47"/>
      <c r="BI107" s="25"/>
      <c r="BS107" s="25"/>
      <c r="BT107" s="25"/>
      <c r="BU107" s="25"/>
      <c r="BV107" s="25"/>
      <c r="BW107" s="25"/>
      <c r="BX107" s="25"/>
      <c r="BY107" s="25"/>
      <c r="BZ107" s="25"/>
      <c r="CA107" s="25"/>
      <c r="CB107" s="25"/>
      <c r="CC107" s="25"/>
      <c r="CD107" s="25"/>
      <c r="CE107" s="25"/>
      <c r="CF107" s="25"/>
      <c r="CG107" s="25"/>
      <c r="CH107"/>
      <c r="CI107"/>
      <c r="CJ107"/>
      <c r="CK107"/>
      <c r="CL107"/>
      <c r="CM107"/>
      <c r="CN107" s="25"/>
      <c r="CO107" s="25"/>
      <c r="CP107" s="25"/>
      <c r="CQ107" s="25"/>
      <c r="CR107" s="25"/>
      <c r="CS107" s="25"/>
      <c r="CT107" s="25"/>
      <c r="CU107" s="25"/>
      <c r="CV107" s="25"/>
      <c r="CW107" s="25"/>
      <c r="CX107" s="25"/>
      <c r="CY107" s="47"/>
      <c r="CZ107" s="47"/>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row>
    <row r="108" spans="1:188" s="185" customFormat="1" ht="15.75" x14ac:dyDescent="0.25">
      <c r="A108" s="67"/>
      <c r="B108" s="67"/>
      <c r="C108" s="67"/>
      <c r="D108" s="67"/>
      <c r="E108" s="99" t="s">
        <v>80</v>
      </c>
      <c r="F108" s="84">
        <v>20</v>
      </c>
      <c r="G108" s="196">
        <f>F108/F110</f>
        <v>0.21739130434782608</v>
      </c>
      <c r="H108" s="67"/>
      <c r="I108" s="230" t="s">
        <v>566</v>
      </c>
      <c r="J108" s="109">
        <v>1</v>
      </c>
      <c r="K108" s="67"/>
      <c r="L108" s="254"/>
      <c r="M108"/>
      <c r="N108" s="67"/>
      <c r="O108" s="67"/>
      <c r="P108" s="67"/>
      <c r="Q108" s="103"/>
      <c r="R108"/>
      <c r="S108" s="47"/>
      <c r="T108" s="47"/>
      <c r="U108" s="47"/>
      <c r="V108" s="25"/>
      <c r="W108" s="305"/>
      <c r="X108" s="25"/>
      <c r="Y108" s="257"/>
      <c r="Z108" s="25"/>
      <c r="AA108" s="25"/>
      <c r="AB108" s="25"/>
      <c r="AC108" s="257"/>
      <c r="AD108" s="25"/>
      <c r="AE108" s="25"/>
      <c r="AF108" s="104" t="s">
        <v>103</v>
      </c>
      <c r="AG108" s="127">
        <v>15</v>
      </c>
      <c r="AH108"/>
      <c r="AI108"/>
      <c r="AJ108"/>
      <c r="AK108" s="25"/>
      <c r="AL108" s="25"/>
      <c r="AM108" s="25"/>
      <c r="AN108" s="25"/>
      <c r="AO108" s="230" t="s">
        <v>557</v>
      </c>
      <c r="AP108" s="109">
        <v>1</v>
      </c>
      <c r="AQ108" s="249">
        <f t="shared" si="17"/>
        <v>6.5000000000000002E-2</v>
      </c>
      <c r="AR108" s="197">
        <v>6.5000000000000002E-2</v>
      </c>
      <c r="AS108" s="197"/>
      <c r="AT108" s="197"/>
      <c r="AU108" s="197"/>
      <c r="AV108" s="197"/>
      <c r="AW108" s="197"/>
      <c r="AX108" s="197"/>
      <c r="AY108" s="197"/>
      <c r="AZ108" s="197"/>
      <c r="BA108" s="197"/>
      <c r="BB108" s="197"/>
      <c r="BC108" s="103"/>
      <c r="BD108"/>
      <c r="BE108" s="47"/>
      <c r="BF108" s="25"/>
      <c r="BH108" s="47"/>
      <c r="BI108" s="25"/>
      <c r="BS108" s="25"/>
      <c r="BT108" s="25"/>
      <c r="BU108" s="25"/>
      <c r="BV108" s="25"/>
      <c r="BW108" s="25"/>
      <c r="BX108" s="25"/>
      <c r="BY108" s="25"/>
      <c r="BZ108" s="25"/>
      <c r="CA108" s="25"/>
      <c r="CB108" s="25"/>
      <c r="CC108" s="25"/>
      <c r="CD108" s="25"/>
      <c r="CE108" s="25"/>
      <c r="CF108"/>
      <c r="CG108"/>
      <c r="CH108"/>
      <c r="CI108"/>
      <c r="CJ108"/>
      <c r="CK108"/>
      <c r="CL108"/>
      <c r="CM108"/>
      <c r="CN108" s="25"/>
      <c r="CO108" s="25"/>
      <c r="CP108" s="25"/>
      <c r="CQ108" s="25"/>
      <c r="CR108" s="25"/>
      <c r="CS108" s="25"/>
      <c r="CT108" s="25"/>
      <c r="CU108" s="25"/>
      <c r="CV108" s="25"/>
      <c r="CW108" s="25"/>
      <c r="CX108" s="25"/>
      <c r="CY108" s="47"/>
      <c r="CZ108" s="47"/>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row>
    <row r="109" spans="1:188" s="185" customFormat="1" ht="20.25" customHeight="1" thickBot="1" x14ac:dyDescent="0.3">
      <c r="A109" s="67"/>
      <c r="B109" s="67"/>
      <c r="C109" s="67"/>
      <c r="D109" s="67"/>
      <c r="E109" s="99" t="s">
        <v>102</v>
      </c>
      <c r="F109" s="84">
        <v>2</v>
      </c>
      <c r="G109" s="196">
        <f>F109/F110</f>
        <v>2.1739130434782608E-2</v>
      </c>
      <c r="H109" s="67"/>
      <c r="I109" s="230" t="s">
        <v>557</v>
      </c>
      <c r="J109" s="109">
        <v>1</v>
      </c>
      <c r="K109" s="67"/>
      <c r="L109" s="253"/>
      <c r="M109"/>
      <c r="N109"/>
      <c r="O109" s="67"/>
      <c r="P109" s="67"/>
      <c r="Q109" s="103"/>
      <c r="R109"/>
      <c r="S109" s="47"/>
      <c r="T109" s="47"/>
      <c r="U109" s="47"/>
      <c r="V109" s="25"/>
      <c r="W109" s="305"/>
      <c r="X109" s="25"/>
      <c r="Y109" s="257"/>
      <c r="Z109" s="25"/>
      <c r="AA109" s="25"/>
      <c r="AB109" s="25"/>
      <c r="AC109" s="257"/>
      <c r="AD109" s="25"/>
      <c r="AE109" s="25"/>
      <c r="AF109" s="106" t="s">
        <v>104</v>
      </c>
      <c r="AG109" s="128">
        <v>10</v>
      </c>
      <c r="AH109"/>
      <c r="AI109"/>
      <c r="AJ109"/>
      <c r="AK109" s="25"/>
      <c r="AL109" s="25"/>
      <c r="AM109" s="25"/>
      <c r="AN109" s="25"/>
      <c r="AO109" s="230" t="s">
        <v>553</v>
      </c>
      <c r="AP109" s="109">
        <v>1</v>
      </c>
      <c r="AQ109" s="249">
        <f>AVERAGE(AR109:AX109)</f>
        <v>3</v>
      </c>
      <c r="AR109" s="197">
        <v>3</v>
      </c>
      <c r="AS109" s="197"/>
      <c r="AT109" s="197"/>
      <c r="AU109" s="197"/>
      <c r="AV109" s="197"/>
      <c r="AW109" s="197"/>
      <c r="AX109" s="197"/>
      <c r="AY109" s="197"/>
      <c r="AZ109" s="197"/>
      <c r="BA109" s="197"/>
      <c r="BB109" s="197"/>
      <c r="BC109" s="103"/>
      <c r="BD109" s="388" t="s">
        <v>35</v>
      </c>
      <c r="BE109" s="389"/>
      <c r="BF109" s="390"/>
      <c r="BH109" s="47"/>
      <c r="BI109" s="25"/>
      <c r="BS109" s="25"/>
      <c r="BT109" s="25"/>
      <c r="BX109" s="25"/>
      <c r="BY109" s="25"/>
      <c r="BZ109" s="25"/>
      <c r="CA109" s="25"/>
      <c r="CB109" s="25"/>
      <c r="CC109" s="25"/>
      <c r="CD109" s="25"/>
      <c r="CE109"/>
      <c r="CF109"/>
      <c r="CG109"/>
      <c r="CH109" s="47"/>
      <c r="CI109" s="47"/>
      <c r="CJ109" s="47"/>
      <c r="CK109" s="55"/>
      <c r="CL109" s="55"/>
      <c r="CM109"/>
      <c r="CN109" s="25"/>
      <c r="CO109" s="25"/>
      <c r="CP109" s="25"/>
      <c r="CQ109" s="25"/>
      <c r="CR109" s="25"/>
      <c r="CS109" s="25"/>
      <c r="CT109" s="25"/>
      <c r="CU109" s="25"/>
      <c r="CV109" s="25"/>
      <c r="CW109" s="25"/>
      <c r="CX109" s="25"/>
      <c r="CY109" s="47"/>
      <c r="CZ109" s="47"/>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row>
    <row r="110" spans="1:188" s="185" customFormat="1" ht="16.5" thickBot="1" x14ac:dyDescent="0.3">
      <c r="A110" s="67"/>
      <c r="B110" s="67"/>
      <c r="C110" s="67"/>
      <c r="D110" s="67"/>
      <c r="E110" s="95" t="s">
        <v>67</v>
      </c>
      <c r="F110" s="96">
        <f>F106+F107+F108+F109</f>
        <v>92</v>
      </c>
      <c r="G110" s="97">
        <f>G106+G107+G108+G109</f>
        <v>1</v>
      </c>
      <c r="H110" s="67"/>
      <c r="I110" s="230" t="s">
        <v>553</v>
      </c>
      <c r="J110" s="109">
        <v>1</v>
      </c>
      <c r="K110" s="67"/>
      <c r="L110" s="253"/>
      <c r="M110"/>
      <c r="N110"/>
      <c r="O110" s="67"/>
      <c r="P110" s="67"/>
      <c r="Q110" s="67"/>
      <c r="R110" s="47"/>
      <c r="S110" s="47"/>
      <c r="T110" s="47"/>
      <c r="U110" s="47"/>
      <c r="V110" s="25"/>
      <c r="W110" s="305"/>
      <c r="X110" s="25"/>
      <c r="Y110" s="257"/>
      <c r="Z110" s="25"/>
      <c r="AA110" s="25"/>
      <c r="AB110" s="25"/>
      <c r="AC110" s="257"/>
      <c r="AD110" s="25"/>
      <c r="AE110" s="25"/>
      <c r="AF110" s="107"/>
      <c r="AG110" s="107"/>
      <c r="AH110"/>
      <c r="AI110"/>
      <c r="AJ110"/>
      <c r="AK110" s="25"/>
      <c r="AL110" s="25"/>
      <c r="AM110" s="25"/>
      <c r="AN110" s="25"/>
      <c r="AO110" s="230" t="s">
        <v>552</v>
      </c>
      <c r="AP110" s="109">
        <v>1</v>
      </c>
      <c r="AQ110" s="249" t="e">
        <f t="shared" si="17"/>
        <v>#DIV/0!</v>
      </c>
      <c r="AR110" s="197" t="s">
        <v>1153</v>
      </c>
      <c r="AS110" s="197"/>
      <c r="AT110" s="197"/>
      <c r="AU110" s="197"/>
      <c r="AV110" s="197"/>
      <c r="AW110" s="197"/>
      <c r="AX110" s="197"/>
      <c r="AY110" s="197"/>
      <c r="AZ110" s="197"/>
      <c r="BA110" s="197"/>
      <c r="BB110" s="197"/>
      <c r="BC110" s="265"/>
      <c r="BX110" s="25"/>
      <c r="BY110" s="25"/>
      <c r="BZ110" s="25"/>
      <c r="CA110" s="25"/>
      <c r="CB110" s="25"/>
      <c r="CC110" s="25"/>
      <c r="CD110" s="25"/>
      <c r="CE110"/>
      <c r="CF110"/>
      <c r="CG110"/>
      <c r="CH110" s="47"/>
      <c r="CI110" s="47"/>
      <c r="CJ110" s="47"/>
      <c r="CK110" s="55"/>
      <c r="CL110" s="55"/>
      <c r="CM110" s="55"/>
      <c r="CN110" s="25"/>
      <c r="CO110" s="25"/>
      <c r="CP110" s="25"/>
      <c r="CQ110" s="25"/>
      <c r="CR110" s="25"/>
      <c r="CS110" s="25"/>
      <c r="CT110" s="25"/>
      <c r="CU110" s="25"/>
      <c r="CV110" s="25"/>
      <c r="CW110" s="25"/>
      <c r="CX110" s="25"/>
      <c r="CY110" s="47"/>
      <c r="CZ110" s="47"/>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row>
    <row r="111" spans="1:188" s="185" customFormat="1" ht="15.75" x14ac:dyDescent="0.25">
      <c r="A111" s="67"/>
      <c r="B111" s="67"/>
      <c r="C111" s="67"/>
      <c r="D111" s="103"/>
      <c r="E111"/>
      <c r="F111" s="67"/>
      <c r="G111" s="67"/>
      <c r="H111" s="67"/>
      <c r="I111" s="230" t="s">
        <v>552</v>
      </c>
      <c r="J111" s="109">
        <v>1</v>
      </c>
      <c r="K111" s="67"/>
      <c r="L111" s="255"/>
      <c r="M111"/>
      <c r="N111"/>
      <c r="O111"/>
      <c r="P111"/>
      <c r="Q111"/>
      <c r="R111"/>
      <c r="S111" s="47"/>
      <c r="T111" s="47"/>
      <c r="U111" s="47"/>
      <c r="V111" s="25"/>
      <c r="W111" s="305"/>
      <c r="X111" s="25"/>
      <c r="Y111" s="257"/>
      <c r="Z111" s="25"/>
      <c r="AA111" s="25"/>
      <c r="AB111" s="25"/>
      <c r="AC111" s="257"/>
      <c r="AD111" s="25"/>
      <c r="AE111" s="25"/>
      <c r="AF111" s="146" t="s">
        <v>123</v>
      </c>
      <c r="AG111" s="147" t="s">
        <v>124</v>
      </c>
      <c r="AH111" s="147" t="s">
        <v>84</v>
      </c>
      <c r="AI111" s="1"/>
      <c r="AJ111" s="1"/>
      <c r="AK111" s="25"/>
      <c r="AL111" s="25"/>
      <c r="AM111" s="25"/>
      <c r="AN111" s="25"/>
      <c r="AO111" s="230" t="s">
        <v>561</v>
      </c>
      <c r="AP111" s="109">
        <v>1</v>
      </c>
      <c r="AQ111" s="249">
        <f t="shared" si="17"/>
        <v>1.2999999999999999E-2</v>
      </c>
      <c r="AR111" s="197">
        <v>1.2999999999999999E-2</v>
      </c>
      <c r="AS111" s="197"/>
      <c r="AT111" s="197"/>
      <c r="AU111" s="197"/>
      <c r="AV111" s="197"/>
      <c r="AW111" s="197"/>
      <c r="AX111" s="197"/>
      <c r="AY111" s="197"/>
      <c r="AZ111" s="197"/>
      <c r="BA111" s="197"/>
      <c r="BB111" s="197"/>
      <c r="BC111" s="265"/>
      <c r="BD111" s="137" t="s">
        <v>118</v>
      </c>
      <c r="BE111" s="136"/>
      <c r="BF111" s="140" t="e">
        <f>BE111/BE113</f>
        <v>#DIV/0!</v>
      </c>
      <c r="BX111" s="25"/>
      <c r="BY111" s="25"/>
      <c r="BZ111" s="25"/>
      <c r="CA111" s="25"/>
      <c r="CB111" s="25"/>
      <c r="CC111" s="25"/>
      <c r="CD111" s="25"/>
      <c r="CE111"/>
      <c r="CF111" s="47"/>
      <c r="CG111" s="47"/>
      <c r="CH111" s="47"/>
      <c r="CI111" s="47"/>
      <c r="CJ111" s="47"/>
      <c r="CK111" s="55"/>
      <c r="CL111" s="55"/>
      <c r="CM111" s="55"/>
      <c r="CN111" s="25"/>
      <c r="CO111" s="25"/>
      <c r="CP111" s="25"/>
      <c r="CQ111" s="25"/>
      <c r="CR111" s="25"/>
      <c r="CS111" s="25"/>
      <c r="CT111" s="25"/>
      <c r="CU111" s="25"/>
      <c r="CV111" s="25"/>
      <c r="CW111" s="25"/>
      <c r="CX111" s="25"/>
      <c r="CY111" s="47"/>
      <c r="CZ111" s="47"/>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row>
    <row r="112" spans="1:188" s="185" customFormat="1" ht="15.75" x14ac:dyDescent="0.25">
      <c r="A112" s="67"/>
      <c r="B112" s="67"/>
      <c r="C112" s="67"/>
      <c r="D112" s="103"/>
      <c r="E112"/>
      <c r="F112" s="67"/>
      <c r="G112" s="67"/>
      <c r="H112" s="67"/>
      <c r="I112" s="230" t="s">
        <v>561</v>
      </c>
      <c r="J112" s="109">
        <v>1</v>
      </c>
      <c r="K112" s="67"/>
      <c r="L112" s="255"/>
      <c r="M112" s="103"/>
      <c r="N112"/>
      <c r="O112"/>
      <c r="P112"/>
      <c r="Q112"/>
      <c r="R112"/>
      <c r="S112" s="47"/>
      <c r="T112" s="47"/>
      <c r="U112" s="47"/>
      <c r="V112" s="25"/>
      <c r="W112" s="305"/>
      <c r="X112" s="25"/>
      <c r="Y112" s="257"/>
      <c r="Z112" s="25"/>
      <c r="AA112" s="25"/>
      <c r="AB112" s="25"/>
      <c r="AC112" s="257"/>
      <c r="AD112" s="25"/>
      <c r="AE112" s="25"/>
      <c r="AF112" s="148" t="s">
        <v>120</v>
      </c>
      <c r="AG112" s="142"/>
      <c r="AH112" s="144" t="e">
        <f>AG112/AG115</f>
        <v>#VALUE!</v>
      </c>
      <c r="AI112" s="1"/>
      <c r="AJ112" s="1"/>
      <c r="AK112" s="25"/>
      <c r="AL112" s="25"/>
      <c r="AM112" s="25"/>
      <c r="AN112" s="25"/>
      <c r="AO112" s="230" t="s">
        <v>540</v>
      </c>
      <c r="AP112" s="109">
        <v>1</v>
      </c>
      <c r="AQ112" s="249" t="e">
        <f t="shared" si="17"/>
        <v>#DIV/0!</v>
      </c>
      <c r="AR112" s="197" t="s">
        <v>1153</v>
      </c>
      <c r="AS112" s="197"/>
      <c r="AT112" s="197"/>
      <c r="AU112" s="197"/>
      <c r="AV112" s="197"/>
      <c r="AW112" s="197"/>
      <c r="AX112" s="197"/>
      <c r="AY112" s="197"/>
      <c r="AZ112" s="197"/>
      <c r="BA112" s="197"/>
      <c r="BB112" s="197"/>
      <c r="BC112" s="265"/>
      <c r="BD112" s="137" t="s">
        <v>119</v>
      </c>
      <c r="BE112" s="136"/>
      <c r="BF112" s="140" t="e">
        <f>BE112/BE113</f>
        <v>#DIV/0!</v>
      </c>
      <c r="BX112" s="25"/>
      <c r="BY112" s="25"/>
      <c r="BZ112" s="25"/>
      <c r="CA112" s="25"/>
      <c r="CB112" s="25"/>
      <c r="CC112" s="25"/>
      <c r="CD112" s="25"/>
      <c r="CE112" s="47"/>
      <c r="CF112" s="47"/>
      <c r="CG112" s="47"/>
      <c r="CH112" s="47"/>
      <c r="CI112" s="47"/>
      <c r="CJ112" s="47"/>
      <c r="CK112" s="55"/>
      <c r="CL112" s="55"/>
      <c r="CM112" s="55"/>
      <c r="CN112" s="25"/>
      <c r="CO112" s="25"/>
      <c r="CP112" s="25"/>
      <c r="CQ112" s="25"/>
      <c r="CR112" s="25"/>
      <c r="CS112" s="25"/>
      <c r="CT112" s="25"/>
      <c r="CU112" s="25"/>
      <c r="CV112" s="25"/>
      <c r="CW112" s="25"/>
      <c r="CX112" s="25"/>
      <c r="CY112" s="47"/>
      <c r="CZ112" s="47"/>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row>
    <row r="113" spans="1:188" s="185" customFormat="1" ht="15.75" x14ac:dyDescent="0.25">
      <c r="A113" s="67"/>
      <c r="B113" s="67"/>
      <c r="C113" s="67"/>
      <c r="D113" s="103"/>
      <c r="E113"/>
      <c r="F113" s="67"/>
      <c r="G113" s="67"/>
      <c r="H113" s="67"/>
      <c r="I113" s="230" t="s">
        <v>540</v>
      </c>
      <c r="J113" s="109">
        <v>1</v>
      </c>
      <c r="K113"/>
      <c r="L113" s="255"/>
      <c r="M113" s="103"/>
      <c r="N113"/>
      <c r="O113"/>
      <c r="P113"/>
      <c r="Q113"/>
      <c r="R113"/>
      <c r="S113" s="47"/>
      <c r="T113" s="47"/>
      <c r="U113" s="47"/>
      <c r="V113" s="25"/>
      <c r="W113" s="305"/>
      <c r="X113" s="25"/>
      <c r="Y113" s="257"/>
      <c r="Z113" s="25"/>
      <c r="AA113" s="25"/>
      <c r="AB113" s="25"/>
      <c r="AC113" s="257"/>
      <c r="AD113" s="25"/>
      <c r="AE113" s="25"/>
      <c r="AF113" s="149" t="s">
        <v>121</v>
      </c>
      <c r="AG113" s="142"/>
      <c r="AH113" s="144" t="e">
        <f>AG113/AG115</f>
        <v>#VALUE!</v>
      </c>
      <c r="AI113"/>
      <c r="AJ113"/>
      <c r="AK113" s="25"/>
      <c r="AL113" s="25"/>
      <c r="AM113" s="25"/>
      <c r="AN113" s="25"/>
      <c r="AO113" s="230" t="s">
        <v>61</v>
      </c>
      <c r="AP113" s="109">
        <v>1</v>
      </c>
      <c r="AQ113" s="249" t="e">
        <f t="shared" si="17"/>
        <v>#DIV/0!</v>
      </c>
      <c r="AR113" s="197" t="s">
        <v>1153</v>
      </c>
      <c r="AS113" s="197"/>
      <c r="AT113" s="197"/>
      <c r="AU113" s="197"/>
      <c r="AV113" s="197"/>
      <c r="AW113" s="197"/>
      <c r="AX113" s="197"/>
      <c r="AY113" s="197"/>
      <c r="AZ113" s="197"/>
      <c r="BA113" s="197"/>
      <c r="BB113" s="197"/>
      <c r="BC113" s="265"/>
      <c r="BD113" s="138" t="s">
        <v>67</v>
      </c>
      <c r="BE113" s="139">
        <f>BE112+BE111</f>
        <v>0</v>
      </c>
      <c r="BF113" s="139" t="e">
        <f>BF111+BF112</f>
        <v>#DIV/0!</v>
      </c>
      <c r="BX113" s="25"/>
      <c r="BY113" s="25"/>
      <c r="BZ113" s="25"/>
      <c r="CA113" s="25"/>
      <c r="CB113" s="25"/>
      <c r="CC113" s="25"/>
      <c r="CD113" s="25"/>
      <c r="CE113" s="47"/>
      <c r="CF113" s="47"/>
      <c r="CG113" s="47"/>
      <c r="CH113" s="47"/>
      <c r="CI113" s="47"/>
      <c r="CJ113" s="47"/>
      <c r="CK113" s="55"/>
      <c r="CL113" s="55"/>
      <c r="CM113" s="55"/>
      <c r="CN113" s="25"/>
      <c r="CO113" s="25"/>
      <c r="CP113" s="25"/>
      <c r="CQ113" s="25"/>
      <c r="CR113" s="25"/>
      <c r="CS113" s="25"/>
      <c r="CT113" s="25"/>
      <c r="CU113" s="25"/>
      <c r="CV113" s="25"/>
      <c r="CW113" s="25"/>
      <c r="CX113" s="25"/>
      <c r="CY113" s="47"/>
      <c r="CZ113" s="47"/>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row>
    <row r="114" spans="1:188" s="185" customFormat="1" ht="15" customHeight="1" x14ac:dyDescent="0.25">
      <c r="A114" s="67"/>
      <c r="B114" s="67"/>
      <c r="C114" s="67"/>
      <c r="D114" s="103"/>
      <c r="E114"/>
      <c r="F114" s="67"/>
      <c r="G114" s="67"/>
      <c r="H114" s="67"/>
      <c r="I114" s="230" t="s">
        <v>61</v>
      </c>
      <c r="J114" s="109">
        <v>1</v>
      </c>
      <c r="K114"/>
      <c r="L114" s="255"/>
      <c r="M114" s="103"/>
      <c r="N114"/>
      <c r="O114" s="67"/>
      <c r="P114" s="67"/>
      <c r="Q114" s="67"/>
      <c r="R114" s="47"/>
      <c r="S114" s="47"/>
      <c r="T114" s="47"/>
      <c r="U114" s="47"/>
      <c r="V114" s="25"/>
      <c r="W114" s="305"/>
      <c r="X114" s="25"/>
      <c r="Y114" s="257"/>
      <c r="Z114" s="25"/>
      <c r="AA114" s="25"/>
      <c r="AB114" s="25"/>
      <c r="AC114" s="257"/>
      <c r="AD114" s="25"/>
      <c r="AE114" s="25"/>
      <c r="AF114" s="149" t="s">
        <v>122</v>
      </c>
      <c r="AG114" s="143"/>
      <c r="AH114" s="145" t="e">
        <f>AG114/AG115</f>
        <v>#VALUE!</v>
      </c>
      <c r="AI114" s="67"/>
      <c r="AJ114" s="67"/>
      <c r="AK114" s="25"/>
      <c r="AL114" s="25"/>
      <c r="AM114" s="25"/>
      <c r="AN114" s="25"/>
      <c r="AO114" s="230" t="s">
        <v>554</v>
      </c>
      <c r="AP114" s="109">
        <v>1</v>
      </c>
      <c r="AQ114" s="249">
        <f t="shared" si="17"/>
        <v>103</v>
      </c>
      <c r="AR114" s="197">
        <v>103</v>
      </c>
      <c r="AS114" s="197"/>
      <c r="AT114" s="197"/>
      <c r="AU114" s="197"/>
      <c r="AV114" s="197"/>
      <c r="AW114" s="197"/>
      <c r="AX114" s="197"/>
      <c r="AY114" s="197"/>
      <c r="AZ114" s="197"/>
      <c r="BA114" s="197"/>
      <c r="BB114" s="197"/>
      <c r="BC114" s="265"/>
      <c r="BX114" s="25"/>
      <c r="BY114" s="25"/>
      <c r="BZ114" s="25"/>
      <c r="CA114" s="25"/>
      <c r="CB114" s="25"/>
      <c r="CC114" s="25"/>
      <c r="CD114" s="25"/>
      <c r="CE114" s="47"/>
      <c r="CF114" s="47"/>
      <c r="CG114" s="47"/>
      <c r="CH114" s="47"/>
      <c r="CI114" s="47"/>
      <c r="CJ114" s="47"/>
      <c r="CK114" s="55"/>
      <c r="CL114" s="55"/>
      <c r="CM114" s="55"/>
      <c r="CN114" s="25"/>
      <c r="CO114" s="25"/>
      <c r="CP114" s="25"/>
      <c r="CQ114" s="25"/>
      <c r="CR114" s="25"/>
      <c r="CS114" s="25"/>
      <c r="CT114" s="25"/>
      <c r="CU114" s="25"/>
      <c r="CV114" s="25"/>
      <c r="CW114" s="25"/>
      <c r="CX114" s="25"/>
      <c r="CY114" s="47"/>
      <c r="CZ114" s="47"/>
      <c r="DA114" s="47"/>
      <c r="DB114" s="47"/>
      <c r="DC114" s="47"/>
      <c r="DD114" s="47"/>
      <c r="DE114" s="47"/>
      <c r="DF114" s="47"/>
      <c r="DG114" s="47"/>
      <c r="DH114" s="47"/>
      <c r="DI114" s="47"/>
      <c r="DJ114" s="47"/>
      <c r="DK114" s="47"/>
      <c r="DL114" s="47"/>
      <c r="DM114" s="47"/>
      <c r="DN114" s="47"/>
      <c r="DO114" s="47"/>
      <c r="DP114" s="47"/>
      <c r="DQ114" s="47"/>
      <c r="DR114" s="47"/>
      <c r="DS114" s="47"/>
      <c r="DT114" s="47"/>
      <c r="DU114" s="47"/>
      <c r="DV114" s="47"/>
      <c r="DW114" s="47"/>
      <c r="DX114" s="47"/>
      <c r="DY114" s="47"/>
      <c r="DZ114" s="47"/>
      <c r="EA114" s="47"/>
      <c r="EB114" s="47"/>
      <c r="EC114" s="47"/>
      <c r="ED114" s="47"/>
      <c r="EE114" s="47"/>
      <c r="EF114" s="47"/>
      <c r="EG114" s="47"/>
      <c r="EH114" s="47"/>
      <c r="EI114" s="47"/>
      <c r="EJ114" s="47"/>
      <c r="EK114" s="47"/>
      <c r="EL114" s="47"/>
      <c r="EM114" s="47"/>
      <c r="EN114" s="47"/>
      <c r="EO114" s="47"/>
      <c r="EP114" s="47"/>
      <c r="EQ114" s="47"/>
      <c r="ER114" s="47"/>
      <c r="ES114" s="47"/>
      <c r="ET114" s="47"/>
      <c r="EU114" s="47"/>
      <c r="EV114" s="47"/>
      <c r="EW114" s="47"/>
      <c r="EX114" s="47"/>
      <c r="EY114" s="47"/>
      <c r="EZ114" s="47"/>
      <c r="FA114" s="47"/>
      <c r="FB114" s="47"/>
      <c r="FC114" s="47"/>
      <c r="FD114" s="47"/>
      <c r="FE114" s="47"/>
      <c r="FF114" s="47"/>
      <c r="FG114" s="47"/>
      <c r="FH114" s="47"/>
      <c r="FI114" s="47"/>
      <c r="FJ114" s="47"/>
      <c r="FK114" s="47"/>
      <c r="FL114" s="47"/>
      <c r="FM114" s="47"/>
      <c r="FN114" s="47"/>
      <c r="FO114" s="47"/>
      <c r="FP114" s="47"/>
      <c r="FQ114" s="47"/>
      <c r="FR114" s="47"/>
      <c r="FS114" s="47"/>
      <c r="FT114" s="47"/>
      <c r="FU114" s="47"/>
      <c r="FV114" s="47"/>
      <c r="FW114" s="47"/>
      <c r="FX114" s="47"/>
      <c r="FY114" s="47"/>
      <c r="FZ114" s="47"/>
      <c r="GA114" s="47"/>
      <c r="GB114" s="47"/>
      <c r="GC114" s="47"/>
      <c r="GD114" s="47"/>
      <c r="GE114" s="47"/>
      <c r="GF114" s="47"/>
    </row>
    <row r="115" spans="1:188" s="185" customFormat="1" ht="15" customHeight="1" x14ac:dyDescent="0.25">
      <c r="A115" s="67"/>
      <c r="B115" s="67"/>
      <c r="C115" s="67"/>
      <c r="D115" s="103"/>
      <c r="E115"/>
      <c r="F115" s="67"/>
      <c r="G115" s="67"/>
      <c r="H115" s="67"/>
      <c r="I115" s="230" t="s">
        <v>554</v>
      </c>
      <c r="J115" s="109">
        <v>1</v>
      </c>
      <c r="K115"/>
      <c r="L115" s="255"/>
      <c r="M115"/>
      <c r="N115"/>
      <c r="O115" s="67"/>
      <c r="P115" s="67"/>
      <c r="Q115" s="67"/>
      <c r="R115" s="47"/>
      <c r="S115" s="47"/>
      <c r="T115" s="47"/>
      <c r="U115" s="47"/>
      <c r="V115" s="25"/>
      <c r="W115" s="305"/>
      <c r="X115" s="25"/>
      <c r="Y115" s="257"/>
      <c r="Z115" s="25"/>
      <c r="AA115" s="25"/>
      <c r="AB115" s="25"/>
      <c r="AC115" s="257"/>
      <c r="AD115" s="25"/>
      <c r="AE115" s="25"/>
      <c r="AF115" s="141" t="s">
        <v>125</v>
      </c>
      <c r="AG115" s="141" t="e">
        <f>AG112+AG113+AF114</f>
        <v>#VALUE!</v>
      </c>
      <c r="AH115" s="141" t="e">
        <f>AH112+AH114+AH113</f>
        <v>#VALUE!</v>
      </c>
      <c r="AI115" s="67"/>
      <c r="AJ115" s="67"/>
      <c r="AK115" s="25"/>
      <c r="AL115" s="25"/>
      <c r="AM115" s="25"/>
      <c r="AN115" s="25"/>
      <c r="AO115" s="230" t="s">
        <v>560</v>
      </c>
      <c r="AP115" s="109">
        <v>1</v>
      </c>
      <c r="AQ115" s="249" t="e">
        <f t="shared" si="17"/>
        <v>#DIV/0!</v>
      </c>
      <c r="AR115" s="197" t="s">
        <v>1153</v>
      </c>
      <c r="AS115" s="197"/>
      <c r="AT115" s="197"/>
      <c r="AU115" s="197"/>
      <c r="AV115" s="197"/>
      <c r="AW115" s="197"/>
      <c r="AX115" s="197"/>
      <c r="AY115" s="197"/>
      <c r="AZ115" s="197"/>
      <c r="BA115" s="197"/>
      <c r="BB115" s="197"/>
      <c r="BC115" s="265"/>
      <c r="BX115" s="25"/>
      <c r="BY115" s="25"/>
      <c r="BZ115" s="25"/>
      <c r="CA115" s="25"/>
      <c r="CB115" s="25"/>
      <c r="CC115" s="25"/>
      <c r="CD115" s="25"/>
      <c r="CE115" s="47"/>
      <c r="CF115" s="47"/>
      <c r="CG115" s="47"/>
      <c r="CH115" s="47"/>
      <c r="CI115" s="47"/>
      <c r="CJ115" s="47"/>
      <c r="CK115" s="55"/>
      <c r="CL115" s="55"/>
      <c r="CM115" s="55"/>
      <c r="CN115" s="25"/>
      <c r="CO115" s="25"/>
      <c r="CP115" s="25"/>
      <c r="CQ115" s="25"/>
      <c r="CR115" s="25"/>
      <c r="CS115" s="25"/>
      <c r="CT115" s="25"/>
      <c r="CU115" s="25"/>
      <c r="CV115" s="25"/>
      <c r="CW115" s="25"/>
      <c r="CX115" s="25"/>
      <c r="CY115" s="47"/>
      <c r="CZ115" s="47"/>
      <c r="DA115" s="47"/>
      <c r="DB115" s="47"/>
      <c r="DC115" s="47"/>
      <c r="DD115" s="47"/>
      <c r="DE115" s="47"/>
      <c r="DF115" s="47"/>
      <c r="DG115" s="47"/>
      <c r="DH115" s="47"/>
      <c r="DI115" s="47"/>
      <c r="DJ115" s="47"/>
      <c r="DK115" s="47"/>
      <c r="DL115" s="47"/>
      <c r="DM115" s="47"/>
      <c r="DN115" s="47"/>
      <c r="DO115" s="47"/>
      <c r="DP115" s="47"/>
      <c r="DQ115" s="47"/>
      <c r="DR115" s="47"/>
      <c r="DS115" s="47"/>
      <c r="DT115" s="47"/>
      <c r="DU115" s="47"/>
      <c r="DV115" s="47"/>
      <c r="DW115" s="47"/>
      <c r="DX115" s="47"/>
      <c r="DY115" s="47"/>
      <c r="DZ115" s="47"/>
      <c r="EA115" s="47"/>
      <c r="EB115" s="47"/>
      <c r="EC115" s="47"/>
      <c r="ED115" s="47"/>
      <c r="EE115" s="47"/>
      <c r="EF115" s="47"/>
      <c r="EG115" s="47"/>
      <c r="EH115" s="47"/>
      <c r="EI115" s="47"/>
      <c r="EJ115" s="47"/>
      <c r="EK115" s="47"/>
      <c r="EL115" s="47"/>
      <c r="EM115" s="47"/>
      <c r="EN115" s="47"/>
      <c r="EO115" s="47"/>
      <c r="EP115" s="47"/>
      <c r="EQ115" s="47"/>
      <c r="ER115" s="47"/>
      <c r="ES115" s="47"/>
      <c r="ET115" s="47"/>
      <c r="EU115" s="47"/>
      <c r="EV115" s="47"/>
      <c r="EW115" s="47"/>
      <c r="EX115" s="47"/>
      <c r="EY115" s="47"/>
      <c r="EZ115" s="47"/>
      <c r="FA115" s="47"/>
      <c r="FB115" s="47"/>
      <c r="FC115" s="47"/>
      <c r="FD115" s="47"/>
      <c r="FE115" s="47"/>
      <c r="FF115" s="47"/>
      <c r="FG115" s="47"/>
      <c r="FH115" s="47"/>
      <c r="FI115" s="47"/>
      <c r="FJ115" s="47"/>
      <c r="FK115" s="47"/>
      <c r="FL115" s="47"/>
      <c r="FM115" s="47"/>
      <c r="FN115" s="47"/>
      <c r="FO115" s="47"/>
      <c r="FP115" s="47"/>
      <c r="FQ115" s="47"/>
      <c r="FR115" s="47"/>
      <c r="FS115" s="47"/>
      <c r="FT115" s="47"/>
      <c r="FU115" s="47"/>
      <c r="FV115" s="47"/>
      <c r="FW115" s="47"/>
      <c r="FX115" s="47"/>
      <c r="FY115" s="47"/>
      <c r="FZ115" s="47"/>
      <c r="GA115" s="47"/>
      <c r="GB115" s="47"/>
      <c r="GC115" s="47"/>
      <c r="GD115" s="47"/>
      <c r="GE115" s="47"/>
      <c r="GF115" s="47"/>
    </row>
    <row r="116" spans="1:188" s="185" customFormat="1" ht="15" customHeight="1" x14ac:dyDescent="0.25">
      <c r="A116" s="67"/>
      <c r="B116" s="67"/>
      <c r="C116" s="67"/>
      <c r="D116" s="103"/>
      <c r="E116"/>
      <c r="F116" s="67"/>
      <c r="G116" s="67"/>
      <c r="H116" s="67"/>
      <c r="I116" s="230" t="s">
        <v>560</v>
      </c>
      <c r="J116" s="109">
        <v>1</v>
      </c>
      <c r="K116"/>
      <c r="L116" s="255"/>
      <c r="M116" s="67"/>
      <c r="N116" s="67"/>
      <c r="O116" s="67"/>
      <c r="P116" s="67"/>
      <c r="Q116" s="67"/>
      <c r="R116" s="47"/>
      <c r="S116" s="47"/>
      <c r="T116" s="47"/>
      <c r="U116" s="47"/>
      <c r="V116"/>
      <c r="W116" s="303"/>
      <c r="X116"/>
      <c r="Y116" s="258"/>
      <c r="Z116"/>
      <c r="AA116"/>
      <c r="AB116" s="25"/>
      <c r="AC116" s="257"/>
      <c r="AD116" s="25"/>
      <c r="AE116" s="25"/>
      <c r="AI116"/>
      <c r="AJ116"/>
      <c r="AK116" s="25"/>
      <c r="AL116" s="25"/>
      <c r="AM116" s="25"/>
      <c r="AN116" s="25"/>
      <c r="AO116" s="230" t="s">
        <v>558</v>
      </c>
      <c r="AP116" s="109">
        <v>1</v>
      </c>
      <c r="AQ116" s="249">
        <f>AVERAGE(AR116:AX116)</f>
        <v>0</v>
      </c>
      <c r="AR116" s="197">
        <v>0</v>
      </c>
      <c r="AS116" s="197"/>
      <c r="AT116" s="197"/>
      <c r="AU116" s="197"/>
      <c r="AV116" s="197"/>
      <c r="AW116" s="197"/>
      <c r="AX116" s="197"/>
      <c r="AY116" s="197"/>
      <c r="AZ116" s="197"/>
      <c r="BA116" s="197"/>
      <c r="BB116" s="197"/>
      <c r="BC116" s="265"/>
      <c r="BJ116" s="25"/>
      <c r="BK116" s="25"/>
      <c r="BL116" s="25"/>
      <c r="BM116" s="25"/>
      <c r="BN116" s="25"/>
      <c r="BO116" s="25"/>
      <c r="BP116" s="25"/>
      <c r="CA116"/>
      <c r="CB116" s="25"/>
      <c r="CC116" s="25"/>
      <c r="CD116" s="25"/>
      <c r="CE116" s="47"/>
      <c r="CF116" s="47"/>
      <c r="CG116" s="47"/>
      <c r="CH116" s="47"/>
      <c r="CI116" s="47"/>
      <c r="CJ116" s="47"/>
      <c r="CK116" s="55"/>
      <c r="CL116" s="55"/>
      <c r="CM116" s="55"/>
      <c r="CN116" s="25"/>
      <c r="CO116" s="25"/>
      <c r="CP116" s="25"/>
      <c r="CQ116" s="25"/>
      <c r="CR116" s="25"/>
      <c r="CS116" s="25"/>
      <c r="CT116" s="25"/>
      <c r="CU116" s="25"/>
      <c r="CV116" s="25"/>
      <c r="CW116" s="25"/>
      <c r="CX116" s="25"/>
      <c r="CY116" s="47"/>
      <c r="CZ116" s="47"/>
      <c r="DA116" s="47"/>
      <c r="DB116" s="47"/>
      <c r="DC116" s="47"/>
      <c r="DD116" s="47"/>
      <c r="DE116" s="47"/>
      <c r="DF116" s="47"/>
      <c r="DG116" s="47"/>
      <c r="DH116" s="47"/>
      <c r="DI116" s="47"/>
      <c r="DJ116" s="47"/>
      <c r="DK116" s="47"/>
      <c r="DL116" s="47"/>
      <c r="DM116" s="47"/>
      <c r="DN116" s="47"/>
      <c r="DO116" s="47"/>
      <c r="DP116" s="47"/>
      <c r="DQ116" s="47"/>
      <c r="DR116" s="47"/>
      <c r="DS116" s="47"/>
      <c r="DT116" s="47"/>
      <c r="DU116" s="47"/>
      <c r="DV116" s="47"/>
      <c r="DW116" s="47"/>
      <c r="DX116" s="47"/>
      <c r="DY116" s="47"/>
      <c r="DZ116" s="47"/>
      <c r="EA116" s="47"/>
      <c r="EB116" s="47"/>
      <c r="EC116" s="47"/>
      <c r="ED116" s="47"/>
      <c r="EE116" s="47"/>
      <c r="EF116" s="47"/>
      <c r="EG116" s="47"/>
      <c r="EH116" s="47"/>
      <c r="EI116" s="47"/>
      <c r="EJ116" s="47"/>
      <c r="EK116" s="47"/>
      <c r="EL116" s="47"/>
      <c r="EM116" s="47"/>
      <c r="EN116" s="47"/>
      <c r="EO116" s="47"/>
      <c r="EP116" s="47"/>
      <c r="EQ116" s="47"/>
      <c r="ER116" s="47"/>
      <c r="ES116" s="47"/>
      <c r="ET116" s="47"/>
      <c r="EU116" s="47"/>
      <c r="EV116" s="47"/>
      <c r="EW116" s="47"/>
      <c r="EX116" s="47"/>
      <c r="EY116" s="47"/>
      <c r="EZ116" s="47"/>
      <c r="FA116" s="47"/>
      <c r="FB116" s="47"/>
      <c r="FC116" s="47"/>
      <c r="FD116" s="47"/>
      <c r="FE116" s="47"/>
      <c r="FF116" s="47"/>
      <c r="FG116" s="47"/>
      <c r="FH116" s="47"/>
      <c r="FI116" s="47"/>
      <c r="FJ116" s="47"/>
      <c r="FK116" s="47"/>
      <c r="FL116" s="47"/>
      <c r="FM116" s="47"/>
      <c r="FN116" s="47"/>
      <c r="FO116" s="47"/>
      <c r="FP116" s="47"/>
      <c r="FQ116" s="47"/>
      <c r="FR116" s="47"/>
      <c r="FS116" s="47"/>
      <c r="FT116" s="47"/>
      <c r="FU116" s="47"/>
      <c r="FV116" s="47"/>
      <c r="FW116" s="47"/>
      <c r="FX116" s="47"/>
      <c r="FY116" s="47"/>
      <c r="FZ116" s="47"/>
      <c r="GA116" s="47"/>
      <c r="GB116" s="47"/>
      <c r="GC116" s="47"/>
      <c r="GD116" s="47"/>
      <c r="GE116" s="47"/>
      <c r="GF116" s="47"/>
    </row>
    <row r="117" spans="1:188" s="185" customFormat="1" ht="15" customHeight="1" x14ac:dyDescent="0.25">
      <c r="A117" s="67"/>
      <c r="B117" s="67"/>
      <c r="C117" s="67"/>
      <c r="D117" s="103"/>
      <c r="E117"/>
      <c r="F117" s="288"/>
      <c r="G117" s="288"/>
      <c r="H117"/>
      <c r="I117" s="230" t="s">
        <v>558</v>
      </c>
      <c r="J117" s="109">
        <v>1</v>
      </c>
      <c r="K117"/>
      <c r="L117" s="255"/>
      <c r="M117" s="67"/>
      <c r="N117" s="67"/>
      <c r="O117" s="67"/>
      <c r="P117" s="67"/>
      <c r="Q117" s="67"/>
      <c r="R117" s="47"/>
      <c r="S117" s="47"/>
      <c r="T117" s="47"/>
      <c r="U117" s="47"/>
      <c r="V117"/>
      <c r="W117" s="303"/>
      <c r="X117"/>
      <c r="Y117" s="258"/>
      <c r="Z117"/>
      <c r="AA117"/>
      <c r="AB117"/>
      <c r="AC117" s="258"/>
      <c r="AD117" s="25"/>
      <c r="AE117" s="25"/>
      <c r="AI117"/>
      <c r="AJ117"/>
      <c r="AK117" s="25"/>
      <c r="AL117" s="25"/>
      <c r="AM117" s="25"/>
      <c r="AN117" s="25"/>
      <c r="AO117" s="230" t="s">
        <v>533</v>
      </c>
      <c r="AP117" s="109">
        <v>1</v>
      </c>
      <c r="AQ117" s="249">
        <f>AVERAGE(AR117:AX117)</f>
        <v>1</v>
      </c>
      <c r="AR117" s="197">
        <v>1</v>
      </c>
      <c r="AS117" s="197"/>
      <c r="AT117" s="197"/>
      <c r="AU117" s="197"/>
      <c r="AV117" s="197"/>
      <c r="AW117" s="197"/>
      <c r="AX117" s="197"/>
      <c r="AY117" s="197"/>
      <c r="AZ117" s="197"/>
      <c r="BA117" s="197"/>
      <c r="BB117" s="197"/>
      <c r="BC117" s="265"/>
      <c r="BJ117" s="25"/>
      <c r="BK117" s="25"/>
      <c r="BL117" s="25"/>
      <c r="BM117" s="25"/>
      <c r="BN117" s="25"/>
      <c r="BO117" s="25"/>
      <c r="BP117" s="25"/>
      <c r="CA117"/>
      <c r="CB117"/>
      <c r="CC117" s="25"/>
      <c r="CD117" s="25"/>
      <c r="CE117" s="47"/>
      <c r="CF117" s="47"/>
      <c r="CG117" s="47"/>
      <c r="CH117" s="47"/>
      <c r="CI117" s="47"/>
      <c r="CJ117" s="47"/>
      <c r="CK117" s="55"/>
      <c r="CL117" s="55"/>
      <c r="CM117" s="55"/>
      <c r="CN117" s="25"/>
      <c r="CO117" s="25"/>
      <c r="CP117" s="25"/>
      <c r="CQ117" s="25"/>
      <c r="CR117" s="25"/>
      <c r="CS117" s="25"/>
      <c r="CT117" s="25"/>
      <c r="CU117" s="25"/>
      <c r="CV117" s="25"/>
      <c r="CW117" s="25"/>
      <c r="CX117" s="25"/>
      <c r="CY117" s="47"/>
      <c r="CZ117" s="47"/>
      <c r="DA117" s="47"/>
      <c r="DB117" s="47"/>
      <c r="DC117" s="47"/>
      <c r="DD117" s="47"/>
      <c r="DE117" s="47"/>
      <c r="DF117" s="47"/>
      <c r="DG117" s="47"/>
      <c r="DH117" s="47"/>
      <c r="DI117" s="47"/>
      <c r="DJ117" s="47"/>
      <c r="DK117" s="47"/>
      <c r="DL117" s="47"/>
      <c r="DM117" s="47"/>
      <c r="DN117" s="47"/>
      <c r="DO117" s="47"/>
      <c r="DP117" s="47"/>
      <c r="DQ117" s="47"/>
      <c r="DR117" s="47"/>
      <c r="DS117" s="47"/>
      <c r="DT117" s="47"/>
      <c r="DU117" s="47"/>
      <c r="DV117" s="47"/>
      <c r="DW117" s="47"/>
      <c r="DX117" s="47"/>
      <c r="DY117" s="47"/>
      <c r="DZ117" s="47"/>
      <c r="EA117" s="47"/>
      <c r="EB117" s="47"/>
      <c r="EC117" s="47"/>
      <c r="ED117" s="47"/>
      <c r="EE117" s="47"/>
      <c r="EF117" s="47"/>
      <c r="EG117" s="47"/>
      <c r="EH117" s="47"/>
      <c r="EI117" s="47"/>
      <c r="EJ117" s="47"/>
      <c r="EK117" s="47"/>
      <c r="EL117" s="47"/>
      <c r="EM117" s="47"/>
      <c r="EN117" s="47"/>
      <c r="EO117" s="47"/>
      <c r="EP117" s="47"/>
      <c r="EQ117" s="47"/>
      <c r="ER117" s="47"/>
      <c r="ES117" s="47"/>
      <c r="ET117" s="47"/>
      <c r="EU117" s="47"/>
      <c r="EV117" s="47"/>
      <c r="EW117" s="47"/>
      <c r="EX117" s="47"/>
      <c r="EY117" s="47"/>
      <c r="EZ117" s="47"/>
      <c r="FA117" s="47"/>
      <c r="FB117" s="47"/>
      <c r="FC117" s="47"/>
      <c r="FD117" s="47"/>
      <c r="FE117" s="47"/>
      <c r="FF117" s="47"/>
      <c r="FG117" s="47"/>
      <c r="FH117" s="47"/>
      <c r="FI117" s="47"/>
      <c r="FJ117" s="47"/>
      <c r="FK117" s="47"/>
      <c r="FL117" s="47"/>
      <c r="FM117" s="47"/>
      <c r="FN117" s="47"/>
      <c r="FO117" s="47"/>
      <c r="FP117" s="47"/>
      <c r="FQ117" s="47"/>
      <c r="FR117" s="47"/>
      <c r="FS117" s="47"/>
      <c r="FT117" s="47"/>
      <c r="FU117" s="47"/>
      <c r="FV117" s="47"/>
      <c r="FW117" s="47"/>
      <c r="FX117" s="47"/>
      <c r="FY117" s="47"/>
      <c r="FZ117" s="47"/>
      <c r="GA117" s="47"/>
      <c r="GB117" s="47"/>
      <c r="GC117" s="47"/>
      <c r="GD117" s="47"/>
      <c r="GE117" s="47"/>
      <c r="GF117" s="47"/>
    </row>
    <row r="118" spans="1:188" s="185" customFormat="1" ht="15" customHeight="1" x14ac:dyDescent="0.25">
      <c r="A118" s="67"/>
      <c r="B118" s="67"/>
      <c r="C118" s="67"/>
      <c r="D118" s="67"/>
      <c r="E118" s="67"/>
      <c r="F118" s="103"/>
      <c r="G118"/>
      <c r="H118"/>
      <c r="I118" s="230" t="s">
        <v>533</v>
      </c>
      <c r="J118" s="109">
        <v>1</v>
      </c>
      <c r="K118"/>
      <c r="L118" s="255"/>
      <c r="M118" s="67"/>
      <c r="N118" s="67"/>
      <c r="O118" s="67"/>
      <c r="P118" s="67"/>
      <c r="Q118" s="67"/>
      <c r="R118" s="47"/>
      <c r="S118" s="47"/>
      <c r="T118" s="47"/>
      <c r="U118" s="47"/>
      <c r="V118"/>
      <c r="W118" s="303"/>
      <c r="X118"/>
      <c r="Y118" s="258"/>
      <c r="Z118"/>
      <c r="AA118"/>
      <c r="AB118"/>
      <c r="AC118" s="258"/>
      <c r="AD118"/>
      <c r="AE118" s="25"/>
      <c r="AI118"/>
      <c r="AJ118"/>
      <c r="AK118"/>
      <c r="AL118"/>
      <c r="AM118"/>
      <c r="AN118"/>
      <c r="AO118" s="230" t="s">
        <v>57</v>
      </c>
      <c r="AP118" s="109">
        <v>1</v>
      </c>
      <c r="AQ118" s="249">
        <f>AVERAGE(AR118:AX118)</f>
        <v>4</v>
      </c>
      <c r="AR118" s="197">
        <v>4</v>
      </c>
      <c r="AS118" s="197"/>
      <c r="AT118" s="197"/>
      <c r="AU118" s="197"/>
      <c r="AV118" s="197"/>
      <c r="AW118" s="197"/>
      <c r="AX118" s="197"/>
      <c r="AY118" s="197"/>
      <c r="AZ118" s="197"/>
      <c r="BA118" s="197"/>
      <c r="BB118" s="197"/>
      <c r="BC118" s="265"/>
      <c r="BJ118" s="25"/>
      <c r="BK118" s="25"/>
      <c r="BL118" s="25"/>
      <c r="BM118" s="25"/>
      <c r="BN118" s="25"/>
      <c r="BO118" s="25"/>
      <c r="BP118" s="25"/>
      <c r="CA118"/>
      <c r="CB118"/>
      <c r="CC118" s="25"/>
      <c r="CD118" s="25"/>
      <c r="CE118" s="47"/>
      <c r="CF118" s="47"/>
      <c r="CG118" s="47"/>
      <c r="CH118" s="47"/>
      <c r="CI118" s="47"/>
      <c r="CJ118" s="47"/>
      <c r="CK118" s="55"/>
      <c r="CL118" s="55"/>
      <c r="CM118" s="55"/>
      <c r="CN118" s="25"/>
      <c r="CO118" s="25"/>
      <c r="CP118" s="25"/>
      <c r="CQ118" s="25"/>
      <c r="CR118" s="25"/>
      <c r="CS118" s="25"/>
      <c r="CT118" s="25"/>
      <c r="CU118" s="25"/>
      <c r="CV118" s="25"/>
      <c r="CW118" s="25"/>
      <c r="CX118" s="25"/>
      <c r="CY118" s="47"/>
      <c r="CZ118" s="47"/>
      <c r="DA118" s="47"/>
      <c r="DB118" s="47"/>
      <c r="DC118" s="47"/>
      <c r="DD118" s="47"/>
      <c r="DE118" s="47"/>
      <c r="DF118" s="47"/>
      <c r="DG118" s="47"/>
      <c r="DH118" s="47"/>
      <c r="DI118" s="47"/>
      <c r="DJ118" s="47"/>
      <c r="DK118" s="47"/>
      <c r="DL118" s="47"/>
      <c r="DM118" s="47"/>
      <c r="DN118" s="47"/>
      <c r="DO118" s="47"/>
      <c r="DP118" s="47"/>
      <c r="DQ118" s="47"/>
      <c r="DR118" s="47"/>
      <c r="DS118" s="47"/>
      <c r="DT118" s="47"/>
      <c r="DU118" s="47"/>
      <c r="DV118" s="47"/>
      <c r="DW118" s="47"/>
      <c r="DX118" s="47"/>
      <c r="DY118" s="47"/>
      <c r="DZ118" s="47"/>
      <c r="EA118" s="47"/>
      <c r="EB118" s="47"/>
      <c r="EC118" s="47"/>
      <c r="ED118" s="47"/>
      <c r="EE118" s="47"/>
      <c r="EF118" s="47"/>
      <c r="EG118" s="47"/>
      <c r="EH118" s="47"/>
      <c r="EI118" s="47"/>
      <c r="EJ118" s="47"/>
      <c r="EK118" s="47"/>
      <c r="EL118" s="47"/>
      <c r="EM118" s="47"/>
      <c r="EN118" s="47"/>
      <c r="EO118" s="47"/>
      <c r="EP118" s="47"/>
      <c r="EQ118" s="47"/>
      <c r="ER118" s="47"/>
      <c r="ES118" s="47"/>
      <c r="ET118" s="47"/>
      <c r="EU118" s="47"/>
      <c r="EV118" s="47"/>
      <c r="EW118" s="47"/>
      <c r="EX118" s="47"/>
      <c r="EY118" s="47"/>
      <c r="EZ118" s="47"/>
      <c r="FA118" s="47"/>
      <c r="FB118" s="47"/>
      <c r="FC118" s="47"/>
      <c r="FD118" s="47"/>
      <c r="FE118" s="47"/>
      <c r="FF118" s="47"/>
      <c r="FG118" s="47"/>
      <c r="FH118" s="47"/>
      <c r="FI118" s="47"/>
      <c r="FJ118" s="47"/>
      <c r="FK118" s="47"/>
      <c r="FL118" s="47"/>
      <c r="FM118" s="47"/>
      <c r="FN118" s="47"/>
      <c r="FO118" s="47"/>
      <c r="FP118" s="47"/>
      <c r="FQ118" s="47"/>
      <c r="FR118" s="47"/>
      <c r="FS118" s="47"/>
      <c r="FT118" s="47"/>
      <c r="FU118" s="47"/>
      <c r="FV118" s="47"/>
      <c r="FW118" s="47"/>
      <c r="FX118" s="47"/>
      <c r="FY118" s="47"/>
      <c r="FZ118" s="47"/>
      <c r="GA118" s="47"/>
      <c r="GB118" s="47"/>
      <c r="GC118" s="47"/>
      <c r="GD118" s="47"/>
      <c r="GE118" s="47"/>
      <c r="GF118" s="47"/>
    </row>
    <row r="119" spans="1:188" s="185" customFormat="1" ht="15" customHeight="1" x14ac:dyDescent="0.25">
      <c r="A119" s="67"/>
      <c r="B119" s="67"/>
      <c r="C119" s="67"/>
      <c r="D119" s="67"/>
      <c r="E119" s="67"/>
      <c r="F119" s="103"/>
      <c r="G119"/>
      <c r="H119"/>
      <c r="I119" s="230" t="s">
        <v>57</v>
      </c>
      <c r="J119" s="109">
        <v>1</v>
      </c>
      <c r="K119"/>
      <c r="L119" s="255"/>
      <c r="M119" s="67"/>
      <c r="N119" s="67"/>
      <c r="O119" s="67"/>
      <c r="P119" s="67"/>
      <c r="Q119" s="67"/>
      <c r="R119" s="47"/>
      <c r="S119" s="47"/>
      <c r="T119" s="47"/>
      <c r="U119" s="47"/>
      <c r="V119" s="47"/>
      <c r="W119" s="306"/>
      <c r="X119" s="47"/>
      <c r="Y119" s="259"/>
      <c r="Z119" s="47"/>
      <c r="AA119" s="47"/>
      <c r="AB119"/>
      <c r="AC119" s="258"/>
      <c r="AD119"/>
      <c r="AE119" s="25"/>
      <c r="AI119" s="47"/>
      <c r="AJ119" s="47"/>
      <c r="AK119"/>
      <c r="AL119"/>
      <c r="AM119"/>
      <c r="AN119"/>
      <c r="AO119" s="230" t="s">
        <v>40</v>
      </c>
      <c r="AP119" s="109">
        <v>1</v>
      </c>
      <c r="AQ119" s="249">
        <f>AVERAGE(AR119:AX119)</f>
        <v>2.1999999999999999E-2</v>
      </c>
      <c r="AR119" s="197">
        <v>2.1999999999999999E-2</v>
      </c>
      <c r="AS119" s="197"/>
      <c r="AT119" s="197"/>
      <c r="AU119" s="197"/>
      <c r="AV119" s="197"/>
      <c r="AW119" s="197"/>
      <c r="AX119" s="197"/>
      <c r="AY119" s="197"/>
      <c r="AZ119" s="197"/>
      <c r="BA119" s="197"/>
      <c r="BB119" s="197"/>
      <c r="BC119" s="265"/>
      <c r="BJ119" s="25"/>
      <c r="BK119" s="25"/>
      <c r="BL119" s="25"/>
      <c r="BM119" s="25"/>
      <c r="BN119" s="25"/>
      <c r="BO119" s="25"/>
      <c r="BP119" s="25"/>
      <c r="CA119" s="47"/>
      <c r="CB119"/>
      <c r="CC119" s="25"/>
      <c r="CD119" s="25"/>
      <c r="CE119" s="47"/>
      <c r="CF119" s="47"/>
      <c r="CG119" s="47"/>
      <c r="CH119" s="47"/>
      <c r="CI119" s="47"/>
      <c r="CJ119" s="47"/>
      <c r="CK119" s="55"/>
      <c r="CL119" s="55"/>
      <c r="CM119" s="55"/>
      <c r="CN119" s="25"/>
      <c r="CO119" s="25"/>
      <c r="CP119" s="25"/>
      <c r="CQ119" s="25"/>
      <c r="CR119" s="25"/>
      <c r="CS119" s="25"/>
      <c r="CT119" s="25"/>
      <c r="CU119" s="25"/>
      <c r="CV119" s="25"/>
      <c r="CW119" s="25"/>
      <c r="CX119" s="25"/>
      <c r="CY119" s="47"/>
      <c r="CZ119" s="47"/>
      <c r="DA119" s="47"/>
      <c r="DB119" s="47"/>
      <c r="DC119" s="47"/>
      <c r="DD119" s="47"/>
      <c r="DE119" s="47"/>
      <c r="DF119" s="47"/>
      <c r="DG119" s="47"/>
      <c r="DH119" s="47"/>
      <c r="DI119" s="47"/>
      <c r="DJ119" s="47"/>
      <c r="DK119" s="47"/>
      <c r="DL119" s="47"/>
      <c r="DM119" s="47"/>
      <c r="DN119" s="47"/>
      <c r="DO119" s="47"/>
      <c r="DP119" s="47"/>
      <c r="DQ119" s="47"/>
      <c r="DR119" s="47"/>
      <c r="DS119" s="47"/>
      <c r="DT119" s="47"/>
      <c r="DU119" s="47"/>
      <c r="DV119" s="47"/>
      <c r="DW119" s="47"/>
      <c r="DX119" s="47"/>
      <c r="DY119" s="47"/>
      <c r="DZ119" s="47"/>
      <c r="EA119" s="47"/>
      <c r="EB119" s="47"/>
      <c r="EC119" s="47"/>
      <c r="ED119" s="47"/>
      <c r="EE119" s="47"/>
      <c r="EF119" s="47"/>
      <c r="EG119" s="47"/>
      <c r="EH119" s="47"/>
      <c r="EI119" s="47"/>
      <c r="EJ119" s="47"/>
      <c r="EK119" s="47"/>
      <c r="EL119" s="47"/>
      <c r="EM119" s="47"/>
      <c r="EN119" s="47"/>
      <c r="EO119" s="47"/>
      <c r="EP119" s="47"/>
      <c r="EQ119" s="47"/>
      <c r="ER119" s="47"/>
      <c r="ES119" s="47"/>
      <c r="ET119" s="47"/>
      <c r="EU119" s="47"/>
      <c r="EV119" s="47"/>
      <c r="EW119" s="47"/>
      <c r="EX119" s="47"/>
      <c r="EY119" s="47"/>
      <c r="EZ119" s="47"/>
      <c r="FA119" s="47"/>
      <c r="FB119" s="47"/>
      <c r="FC119" s="47"/>
      <c r="FD119" s="47"/>
      <c r="FE119" s="47"/>
      <c r="FF119" s="47"/>
      <c r="FG119" s="47"/>
      <c r="FH119" s="47"/>
      <c r="FI119" s="47"/>
      <c r="FJ119" s="47"/>
      <c r="FK119" s="47"/>
      <c r="FL119" s="47"/>
      <c r="FM119" s="47"/>
      <c r="FN119" s="47"/>
      <c r="FO119" s="47"/>
      <c r="FP119" s="47"/>
      <c r="FQ119" s="47"/>
      <c r="FR119" s="47"/>
      <c r="FS119" s="47"/>
      <c r="FT119" s="47"/>
      <c r="FU119" s="47"/>
      <c r="FV119" s="47"/>
      <c r="FW119" s="47"/>
      <c r="FX119" s="47"/>
      <c r="FY119" s="47"/>
      <c r="FZ119" s="47"/>
      <c r="GA119" s="47"/>
      <c r="GB119" s="47"/>
      <c r="GC119" s="47"/>
      <c r="GD119" s="47"/>
      <c r="GE119" s="47"/>
      <c r="GF119" s="47"/>
    </row>
    <row r="120" spans="1:188" s="185" customFormat="1" ht="15" customHeight="1" x14ac:dyDescent="0.25">
      <c r="A120" s="67"/>
      <c r="B120" s="67"/>
      <c r="C120" s="67"/>
      <c r="D120" s="67"/>
      <c r="E120" s="67"/>
      <c r="F120" s="103"/>
      <c r="G120"/>
      <c r="H120"/>
      <c r="I120" s="230" t="s">
        <v>40</v>
      </c>
      <c r="J120" s="109">
        <v>1</v>
      </c>
      <c r="K120"/>
      <c r="L120" s="255"/>
      <c r="M120" s="67"/>
      <c r="N120" s="67"/>
      <c r="O120" s="67"/>
      <c r="P120" s="67"/>
      <c r="Q120" s="67"/>
      <c r="R120" s="47"/>
      <c r="S120" s="47"/>
      <c r="T120" s="47"/>
      <c r="U120" s="47"/>
      <c r="V120" s="47"/>
      <c r="W120" s="306"/>
      <c r="X120" s="47"/>
      <c r="Y120" s="259"/>
      <c r="Z120" s="47"/>
      <c r="AA120" s="47"/>
      <c r="AB120" s="47"/>
      <c r="AC120" s="259"/>
      <c r="AD120"/>
      <c r="AE120" s="25"/>
      <c r="AG120" s="47"/>
      <c r="AH120" s="47"/>
      <c r="AI120" s="47"/>
      <c r="AJ120" s="47"/>
      <c r="AK120"/>
      <c r="AL120"/>
      <c r="AM120"/>
      <c r="AN120"/>
      <c r="AO120" s="230" t="s">
        <v>565</v>
      </c>
      <c r="AP120" s="109">
        <v>1</v>
      </c>
      <c r="AQ120" s="249">
        <f>AVERAGE(AR120:AX120)</f>
        <v>2.1999999999999999E-2</v>
      </c>
      <c r="AR120" s="197">
        <v>2.1999999999999999E-2</v>
      </c>
      <c r="AS120" s="197"/>
      <c r="AT120" s="197"/>
      <c r="AU120" s="197"/>
      <c r="AV120" s="197"/>
      <c r="AW120" s="197"/>
      <c r="AX120" s="197"/>
      <c r="AY120" s="197"/>
      <c r="AZ120" s="197"/>
      <c r="BA120" s="197"/>
      <c r="BB120" s="197"/>
      <c r="BC120" s="265"/>
      <c r="BJ120" s="25"/>
      <c r="BK120" s="25"/>
      <c r="BL120" s="25"/>
      <c r="BM120" s="25"/>
      <c r="BN120" s="25"/>
      <c r="BO120" s="25"/>
      <c r="BP120" s="25"/>
      <c r="CA120" s="47"/>
      <c r="CB120" s="47"/>
      <c r="CC120" s="25"/>
      <c r="CD120" s="25"/>
      <c r="CE120" s="47"/>
      <c r="CF120" s="47"/>
      <c r="CG120" s="47"/>
      <c r="CH120" s="47"/>
      <c r="CI120" s="47"/>
      <c r="CJ120" s="47"/>
      <c r="CK120" s="55"/>
      <c r="CL120" s="55"/>
      <c r="CM120" s="55"/>
      <c r="CN120" s="25"/>
      <c r="CO120" s="25"/>
      <c r="CP120" s="25"/>
      <c r="CQ120" s="25"/>
      <c r="CR120" s="25"/>
      <c r="CS120" s="25"/>
      <c r="CT120" s="25"/>
      <c r="CU120" s="25"/>
      <c r="CV120" s="25"/>
      <c r="CW120" s="25"/>
      <c r="CX120" s="25"/>
      <c r="CY120" s="47"/>
      <c r="CZ120" s="47"/>
      <c r="DA120" s="47"/>
      <c r="DB120" s="47"/>
      <c r="DC120" s="47"/>
      <c r="DD120" s="47"/>
      <c r="DE120" s="47"/>
      <c r="DF120" s="47"/>
      <c r="DG120" s="47"/>
      <c r="DH120" s="47"/>
      <c r="DI120" s="47"/>
      <c r="DJ120" s="47"/>
      <c r="DK120" s="47"/>
      <c r="DL120" s="47"/>
      <c r="DM120" s="47"/>
      <c r="DN120" s="47"/>
      <c r="DO120" s="47"/>
      <c r="DP120" s="47"/>
      <c r="DQ120" s="47"/>
      <c r="DR120" s="47"/>
      <c r="DS120" s="47"/>
      <c r="DT120" s="47"/>
      <c r="DU120" s="47"/>
      <c r="DV120" s="47"/>
      <c r="DW120" s="47"/>
      <c r="DX120" s="47"/>
      <c r="DY120" s="47"/>
      <c r="DZ120" s="47"/>
      <c r="EA120" s="47"/>
      <c r="EB120" s="47"/>
      <c r="EC120" s="47"/>
      <c r="ED120" s="47"/>
      <c r="EE120" s="47"/>
      <c r="EF120" s="47"/>
      <c r="EG120" s="47"/>
      <c r="EH120" s="47"/>
      <c r="EI120" s="47"/>
      <c r="EJ120" s="47"/>
      <c r="EK120" s="47"/>
      <c r="EL120" s="47"/>
      <c r="EM120" s="47"/>
      <c r="EN120" s="47"/>
      <c r="EO120" s="47"/>
      <c r="EP120" s="47"/>
      <c r="EQ120" s="47"/>
      <c r="ER120" s="47"/>
      <c r="ES120" s="47"/>
      <c r="ET120" s="47"/>
      <c r="EU120" s="47"/>
      <c r="EV120" s="47"/>
      <c r="EW120" s="47"/>
      <c r="EX120" s="47"/>
      <c r="EY120" s="47"/>
      <c r="EZ120" s="47"/>
      <c r="FA120" s="47"/>
      <c r="FB120" s="47"/>
      <c r="FC120" s="47"/>
      <c r="FD120" s="47"/>
      <c r="FE120" s="47"/>
      <c r="FF120" s="47"/>
      <c r="FG120" s="47"/>
      <c r="FH120" s="47"/>
      <c r="FI120" s="47"/>
      <c r="FJ120" s="47"/>
      <c r="FK120" s="47"/>
      <c r="FL120" s="47"/>
      <c r="FM120" s="47"/>
      <c r="FN120" s="47"/>
      <c r="FO120" s="47"/>
      <c r="FP120" s="47"/>
      <c r="FQ120" s="47"/>
      <c r="FR120" s="47"/>
      <c r="FS120" s="47"/>
      <c r="FT120" s="47"/>
      <c r="FU120" s="47"/>
      <c r="FV120" s="47"/>
      <c r="FW120" s="47"/>
      <c r="FX120" s="47"/>
      <c r="FY120" s="47"/>
      <c r="FZ120" s="47"/>
      <c r="GA120" s="47"/>
      <c r="GB120" s="47"/>
      <c r="GC120" s="47"/>
      <c r="GD120" s="47"/>
      <c r="GE120" s="47"/>
      <c r="GF120" s="47"/>
    </row>
    <row r="121" spans="1:188" s="185" customFormat="1" ht="15" customHeight="1" thickBot="1" x14ac:dyDescent="0.3">
      <c r="A121" s="67"/>
      <c r="B121" s="67"/>
      <c r="C121" s="67"/>
      <c r="D121" s="67"/>
      <c r="E121" s="67"/>
      <c r="F121" s="103"/>
      <c r="G121"/>
      <c r="H121"/>
      <c r="I121" s="230" t="s">
        <v>565</v>
      </c>
      <c r="J121" s="109">
        <v>1</v>
      </c>
      <c r="K121"/>
      <c r="L121" s="255"/>
      <c r="M121" s="67"/>
      <c r="N121" s="67"/>
      <c r="O121" s="67"/>
      <c r="P121" s="67"/>
      <c r="Q121" s="67"/>
      <c r="R121" s="67"/>
      <c r="S121" s="47"/>
      <c r="T121" s="47"/>
      <c r="U121" s="47"/>
      <c r="V121" s="47"/>
      <c r="W121" s="306"/>
      <c r="X121" s="47"/>
      <c r="Y121" s="259"/>
      <c r="Z121" s="47"/>
      <c r="AA121" s="47"/>
      <c r="AB121" s="47"/>
      <c r="AC121" s="259"/>
      <c r="AD121" s="47"/>
      <c r="AE121" s="25"/>
      <c r="AG121" s="47"/>
      <c r="AH121" s="47"/>
      <c r="AI121" s="47"/>
      <c r="AJ121" s="47"/>
      <c r="AK121" s="47"/>
      <c r="AL121" s="47"/>
      <c r="AM121" s="47"/>
      <c r="AN121" s="47"/>
      <c r="AO121" s="118" t="s">
        <v>67</v>
      </c>
      <c r="AP121" s="119">
        <f>SUM(AP97:AP120)</f>
        <v>54</v>
      </c>
      <c r="AQ121" s="47"/>
      <c r="AR121" s="47"/>
      <c r="AS121" s="55"/>
      <c r="AT121" s="55"/>
      <c r="AU121" s="55"/>
      <c r="AV121" s="25"/>
      <c r="AW121" s="25"/>
      <c r="AX121" s="25"/>
      <c r="AY121" s="25"/>
      <c r="AZ121" s="25"/>
      <c r="BA121" s="25"/>
      <c r="BB121" s="272"/>
      <c r="BC121" s="265"/>
      <c r="BJ121" s="25"/>
      <c r="BK121" s="25"/>
      <c r="BL121" s="25"/>
      <c r="BM121" s="25"/>
      <c r="BN121" s="25"/>
      <c r="BO121" s="25"/>
      <c r="BP121" s="25"/>
      <c r="CA121" s="47"/>
      <c r="CB121" s="47"/>
      <c r="CC121" s="25"/>
      <c r="CD121" s="25"/>
      <c r="CE121" s="47"/>
      <c r="CF121" s="47"/>
      <c r="CG121" s="47"/>
      <c r="CH121" s="47"/>
      <c r="CI121" s="47"/>
      <c r="CJ121" s="47"/>
      <c r="CK121" s="55"/>
      <c r="CL121" s="55"/>
      <c r="CM121" s="55"/>
      <c r="CN121" s="25"/>
      <c r="CO121" s="25"/>
      <c r="CP121" s="25"/>
      <c r="CQ121" s="25"/>
      <c r="CR121" s="25"/>
      <c r="CS121" s="25"/>
      <c r="CT121" s="25"/>
      <c r="CU121" s="25"/>
      <c r="CV121" s="25"/>
      <c r="CW121" s="25"/>
      <c r="CX121" s="25"/>
      <c r="CY121" s="47"/>
      <c r="CZ121" s="47"/>
      <c r="DA121" s="47"/>
      <c r="DB121" s="47"/>
      <c r="DC121" s="47"/>
      <c r="DD121" s="47"/>
      <c r="DE121" s="47"/>
      <c r="DF121" s="47"/>
      <c r="DG121" s="47"/>
      <c r="DH121" s="47"/>
      <c r="DI121" s="47"/>
      <c r="DJ121" s="47"/>
      <c r="DK121" s="47"/>
      <c r="DL121" s="47"/>
      <c r="DM121" s="47"/>
      <c r="DN121" s="47"/>
      <c r="DO121" s="47"/>
      <c r="DP121" s="47"/>
      <c r="DQ121" s="47"/>
      <c r="DR121" s="47"/>
      <c r="DS121" s="47"/>
      <c r="DT121" s="47"/>
      <c r="DU121" s="47"/>
      <c r="DV121" s="47"/>
      <c r="DW121" s="47"/>
      <c r="DX121" s="47"/>
      <c r="DY121" s="47"/>
      <c r="DZ121" s="47"/>
      <c r="EA121" s="47"/>
      <c r="EB121" s="47"/>
      <c r="EC121" s="47"/>
      <c r="ED121" s="47"/>
      <c r="EE121" s="47"/>
      <c r="EF121" s="47"/>
      <c r="EG121" s="47"/>
      <c r="EH121" s="47"/>
      <c r="EI121" s="47"/>
      <c r="EJ121" s="47"/>
      <c r="EK121" s="47"/>
      <c r="EL121" s="47"/>
      <c r="EM121" s="47"/>
      <c r="EN121" s="47"/>
      <c r="EO121" s="47"/>
      <c r="EP121" s="47"/>
      <c r="EQ121" s="47"/>
      <c r="ER121" s="47"/>
      <c r="ES121" s="47"/>
      <c r="ET121" s="47"/>
      <c r="EU121" s="47"/>
      <c r="EV121" s="47"/>
      <c r="EW121" s="47"/>
      <c r="EX121" s="47"/>
      <c r="EY121" s="47"/>
      <c r="EZ121" s="47"/>
      <c r="FA121" s="47"/>
      <c r="FB121" s="47"/>
      <c r="FC121" s="47"/>
      <c r="FD121" s="47"/>
      <c r="FE121" s="47"/>
      <c r="FF121" s="47"/>
      <c r="FG121" s="47"/>
      <c r="FH121" s="47"/>
      <c r="FI121" s="47"/>
      <c r="FJ121" s="47"/>
      <c r="FK121" s="47"/>
      <c r="FL121" s="47"/>
      <c r="FM121" s="47"/>
      <c r="FN121" s="47"/>
      <c r="FO121" s="47"/>
      <c r="FP121" s="47"/>
      <c r="FQ121" s="47"/>
      <c r="FR121" s="47"/>
      <c r="FS121" s="47"/>
      <c r="FT121" s="47"/>
      <c r="FU121" s="47"/>
      <c r="FV121" s="47"/>
      <c r="FW121" s="47"/>
      <c r="FX121" s="47"/>
      <c r="FY121" s="47"/>
      <c r="FZ121" s="47"/>
      <c r="GA121" s="47"/>
      <c r="GB121" s="47"/>
      <c r="GC121" s="47"/>
      <c r="GD121" s="47"/>
      <c r="GE121" s="47"/>
      <c r="GF121" s="47"/>
    </row>
    <row r="122" spans="1:188" s="185" customFormat="1" ht="15" customHeight="1" thickBot="1" x14ac:dyDescent="0.3">
      <c r="A122" s="67"/>
      <c r="B122" s="67"/>
      <c r="C122" s="67"/>
      <c r="D122" s="67"/>
      <c r="E122" s="67"/>
      <c r="F122" s="67"/>
      <c r="G122" s="67"/>
      <c r="H122" s="67"/>
      <c r="I122" s="229" t="s">
        <v>67</v>
      </c>
      <c r="J122" s="105">
        <f>SUM(J98:J121)</f>
        <v>54</v>
      </c>
      <c r="K122"/>
      <c r="L122" s="255"/>
      <c r="M122" s="67"/>
      <c r="N122" s="67"/>
      <c r="O122" s="67"/>
      <c r="P122" s="67"/>
      <c r="Q122" s="67"/>
      <c r="R122" s="67"/>
      <c r="S122" s="47"/>
      <c r="T122" s="47"/>
      <c r="U122" s="47"/>
      <c r="V122" s="47"/>
      <c r="W122" s="306"/>
      <c r="X122" s="47"/>
      <c r="Y122" s="259"/>
      <c r="Z122" s="47"/>
      <c r="AA122" s="47"/>
      <c r="AB122" s="47"/>
      <c r="AC122" s="259"/>
      <c r="AD122" s="47"/>
      <c r="AE122" s="25"/>
      <c r="AF122"/>
      <c r="AG122" s="47"/>
      <c r="AH122" s="47"/>
      <c r="AI122" s="47"/>
      <c r="AJ122" s="47"/>
      <c r="AK122" s="47"/>
      <c r="AL122" s="47"/>
      <c r="AM122" s="47"/>
      <c r="AN122" s="47"/>
      <c r="AO122" s="67"/>
      <c r="AP122" s="67"/>
      <c r="AQ122" s="55"/>
      <c r="AR122" s="55"/>
      <c r="AS122" s="55"/>
      <c r="AT122" s="25"/>
      <c r="AU122" s="25"/>
      <c r="AV122" s="25"/>
      <c r="AW122" s="25"/>
      <c r="AX122" s="25"/>
      <c r="AY122" s="25"/>
      <c r="AZ122" s="25"/>
      <c r="BA122" s="25"/>
      <c r="BB122" s="272"/>
      <c r="BC122" s="103"/>
      <c r="BH122" s="47"/>
      <c r="BI122" s="25"/>
      <c r="BJ122" s="25"/>
      <c r="BK122" s="25"/>
      <c r="BL122" s="25"/>
      <c r="BM122" s="25"/>
      <c r="BN122" s="25"/>
      <c r="BO122" s="25"/>
      <c r="BP122" s="25"/>
      <c r="BQ122" s="25"/>
      <c r="BR122" s="25"/>
      <c r="CA122" s="47"/>
      <c r="CB122" s="47"/>
      <c r="CC122" s="25"/>
      <c r="CD122" s="25"/>
      <c r="CE122" s="47"/>
      <c r="CF122" s="47"/>
      <c r="CG122" s="47"/>
      <c r="CH122" s="47"/>
      <c r="CI122" s="47"/>
      <c r="CJ122" s="47"/>
      <c r="CK122" s="55"/>
      <c r="CL122" s="55"/>
      <c r="CM122" s="55"/>
      <c r="CN122" s="25"/>
      <c r="CO122" s="25"/>
      <c r="CP122" s="25"/>
      <c r="CQ122" s="25"/>
      <c r="CR122" s="25"/>
      <c r="CS122" s="25"/>
      <c r="CT122" s="25"/>
      <c r="CU122" s="25"/>
      <c r="CV122" s="25"/>
      <c r="CW122" s="25"/>
      <c r="CX122" s="25"/>
      <c r="CY122" s="47"/>
      <c r="CZ122" s="47"/>
      <c r="DA122" s="47"/>
      <c r="DB122" s="47"/>
      <c r="DC122" s="47"/>
      <c r="DD122" s="47"/>
      <c r="DE122" s="47"/>
      <c r="DF122" s="47"/>
      <c r="DG122" s="47"/>
      <c r="DH122" s="47"/>
      <c r="DI122" s="47"/>
      <c r="DJ122" s="47"/>
      <c r="DK122" s="47"/>
      <c r="DL122" s="47"/>
      <c r="DM122" s="47"/>
      <c r="DN122" s="47"/>
      <c r="DO122" s="47"/>
      <c r="DP122" s="47"/>
      <c r="DQ122" s="47"/>
      <c r="DR122" s="47"/>
      <c r="DS122" s="47"/>
      <c r="DT122" s="47"/>
      <c r="DU122" s="47"/>
      <c r="DV122" s="47"/>
      <c r="DW122" s="47"/>
      <c r="DX122" s="47"/>
      <c r="DY122" s="47"/>
      <c r="DZ122" s="47"/>
      <c r="EA122" s="47"/>
      <c r="EB122" s="47"/>
      <c r="EC122" s="47"/>
      <c r="ED122" s="47"/>
      <c r="EE122" s="47"/>
      <c r="EF122" s="47"/>
      <c r="EG122" s="47"/>
      <c r="EH122" s="47"/>
      <c r="EI122" s="47"/>
      <c r="EJ122" s="47"/>
      <c r="EK122" s="47"/>
      <c r="EL122" s="47"/>
      <c r="EM122" s="47"/>
      <c r="EN122" s="47"/>
      <c r="EO122" s="47"/>
      <c r="EP122" s="47"/>
      <c r="EQ122" s="47"/>
      <c r="ER122" s="47"/>
      <c r="ES122" s="47"/>
      <c r="ET122" s="47"/>
      <c r="EU122" s="47"/>
      <c r="EV122" s="47"/>
      <c r="EW122" s="47"/>
      <c r="EX122" s="47"/>
      <c r="EY122" s="47"/>
      <c r="EZ122" s="47"/>
      <c r="FA122" s="47"/>
      <c r="FB122" s="47"/>
      <c r="FC122" s="47"/>
      <c r="FD122" s="47"/>
      <c r="FE122" s="47"/>
      <c r="FF122" s="47"/>
      <c r="FG122" s="47"/>
      <c r="FH122" s="47"/>
      <c r="FI122" s="47"/>
      <c r="FJ122" s="47"/>
      <c r="FK122" s="47"/>
      <c r="FL122" s="47"/>
      <c r="FM122" s="47"/>
      <c r="FN122" s="47"/>
      <c r="FO122" s="47"/>
      <c r="FP122" s="47"/>
      <c r="FQ122" s="47"/>
      <c r="FR122" s="47"/>
      <c r="FS122" s="47"/>
      <c r="FT122" s="47"/>
      <c r="FU122" s="47"/>
      <c r="FV122" s="47"/>
      <c r="FW122" s="47"/>
      <c r="FX122" s="47"/>
      <c r="FY122" s="47"/>
      <c r="FZ122" s="47"/>
      <c r="GA122" s="47"/>
      <c r="GB122" s="47"/>
      <c r="GC122" s="47"/>
      <c r="GD122" s="47"/>
      <c r="GE122" s="47"/>
      <c r="GF122" s="47"/>
    </row>
    <row r="123" spans="1:188" s="185" customFormat="1" ht="15" customHeight="1" thickBot="1" x14ac:dyDescent="0.3">
      <c r="A123" s="67"/>
      <c r="B123" s="67"/>
      <c r="C123" s="67"/>
      <c r="D123" s="67"/>
      <c r="E123" s="67"/>
      <c r="F123" s="67"/>
      <c r="G123" s="67"/>
      <c r="H123"/>
      <c r="K123"/>
      <c r="L123" s="255"/>
      <c r="M123" s="67"/>
      <c r="N123" s="67"/>
      <c r="O123" s="67"/>
      <c r="P123" s="67"/>
      <c r="Q123" s="67"/>
      <c r="R123" s="67"/>
      <c r="S123" s="47"/>
      <c r="T123" s="47"/>
      <c r="U123" s="47"/>
      <c r="V123" s="47"/>
      <c r="W123" s="306"/>
      <c r="X123" s="47"/>
      <c r="Y123" s="259"/>
      <c r="Z123" s="47"/>
      <c r="AA123" s="47"/>
      <c r="AB123" s="47"/>
      <c r="AC123" s="259"/>
      <c r="AD123" s="47"/>
      <c r="AE123"/>
      <c r="AF123"/>
      <c r="AG123" s="47"/>
      <c r="AH123" s="47"/>
      <c r="AI123" s="47"/>
      <c r="AJ123" s="47"/>
      <c r="AK123" s="47"/>
      <c r="AL123" s="47"/>
      <c r="AM123" s="47"/>
      <c r="AN123" s="47"/>
      <c r="AO123" s="209" t="s">
        <v>105</v>
      </c>
      <c r="AP123" s="210"/>
      <c r="AQ123" s="108" t="s">
        <v>91</v>
      </c>
      <c r="AR123" s="67"/>
      <c r="AS123" s="67"/>
      <c r="AT123" s="67"/>
      <c r="AU123" s="67"/>
      <c r="AV123" s="55"/>
      <c r="AW123" s="55"/>
      <c r="AX123" s="55"/>
      <c r="AY123" s="55"/>
      <c r="AZ123" s="55"/>
      <c r="BA123" s="55"/>
      <c r="BB123" s="272"/>
      <c r="BC123" s="103"/>
      <c r="BH123" s="47"/>
      <c r="BI123" s="25"/>
      <c r="BJ123" s="25"/>
      <c r="BK123" s="25"/>
      <c r="BL123" s="25"/>
      <c r="BM123" s="25"/>
      <c r="BN123" s="25"/>
      <c r="BO123" s="25"/>
      <c r="BP123" s="25"/>
      <c r="BQ123" s="25"/>
      <c r="BR123" s="25"/>
      <c r="CA123" s="47"/>
      <c r="CB123" s="47"/>
      <c r="CC123" s="25"/>
      <c r="CD123" s="25"/>
      <c r="CE123" s="47"/>
      <c r="CF123" s="47"/>
      <c r="CG123" s="47"/>
      <c r="CH123" s="47"/>
      <c r="CI123" s="47"/>
      <c r="CJ123" s="47"/>
      <c r="CK123" s="55"/>
      <c r="CL123" s="55"/>
      <c r="CM123" s="55"/>
      <c r="CN123" s="25"/>
      <c r="CO123" s="25"/>
      <c r="CP123" s="25"/>
      <c r="CQ123" s="25"/>
      <c r="CR123" s="25"/>
      <c r="CS123" s="25"/>
      <c r="CT123" s="25"/>
      <c r="CU123" s="25"/>
      <c r="CV123" s="25"/>
      <c r="CW123" s="25"/>
      <c r="CX123" s="25"/>
      <c r="CY123" s="47"/>
      <c r="CZ123" s="47"/>
      <c r="DA123" s="47"/>
      <c r="DB123" s="47"/>
      <c r="DC123" s="47"/>
      <c r="DD123" s="47"/>
      <c r="DE123" s="47"/>
      <c r="DF123" s="47"/>
      <c r="DG123" s="47"/>
      <c r="DH123" s="47"/>
      <c r="DI123" s="47"/>
      <c r="DJ123" s="47"/>
      <c r="DK123" s="47"/>
      <c r="DL123" s="47"/>
      <c r="DM123" s="47"/>
      <c r="DN123" s="47"/>
      <c r="DO123" s="47"/>
      <c r="DP123" s="47"/>
      <c r="DQ123" s="47"/>
      <c r="DR123" s="47"/>
      <c r="DS123" s="47"/>
      <c r="DT123" s="47"/>
      <c r="DU123" s="47"/>
      <c r="DV123" s="47"/>
      <c r="DW123" s="47"/>
      <c r="DX123" s="47"/>
      <c r="DY123" s="47"/>
      <c r="DZ123" s="47"/>
      <c r="EA123" s="47"/>
      <c r="EB123" s="47"/>
      <c r="EC123" s="47"/>
      <c r="ED123" s="47"/>
      <c r="EE123" s="47"/>
      <c r="EF123" s="47"/>
      <c r="EG123" s="47"/>
      <c r="EH123" s="47"/>
      <c r="EI123" s="47"/>
      <c r="EJ123" s="47"/>
      <c r="EK123" s="47"/>
      <c r="EL123" s="47"/>
      <c r="EM123" s="47"/>
      <c r="EN123" s="47"/>
      <c r="EO123" s="47"/>
      <c r="EP123" s="47"/>
      <c r="EQ123" s="47"/>
      <c r="ER123" s="47"/>
      <c r="ES123" s="47"/>
      <c r="ET123" s="47"/>
      <c r="EU123" s="47"/>
      <c r="EV123" s="47"/>
      <c r="EW123" s="47"/>
      <c r="EX123" s="47"/>
      <c r="EY123" s="47"/>
      <c r="EZ123" s="47"/>
      <c r="FA123" s="47"/>
      <c r="FB123" s="47"/>
      <c r="FC123" s="47"/>
      <c r="FD123" s="47"/>
      <c r="FE123" s="47"/>
      <c r="FF123" s="47"/>
      <c r="FG123" s="47"/>
      <c r="FH123" s="47"/>
      <c r="FI123" s="47"/>
      <c r="FJ123" s="47"/>
      <c r="FK123" s="47"/>
      <c r="FL123" s="47"/>
      <c r="FM123" s="47"/>
      <c r="FN123" s="47"/>
      <c r="FO123" s="47"/>
      <c r="FP123" s="47"/>
      <c r="FQ123" s="47"/>
      <c r="FR123" s="47"/>
      <c r="FS123" s="47"/>
      <c r="FT123" s="47"/>
      <c r="FU123" s="47"/>
      <c r="FV123" s="47"/>
      <c r="FW123" s="47"/>
      <c r="FX123" s="47"/>
      <c r="FY123" s="47"/>
      <c r="FZ123" s="47"/>
      <c r="GA123" s="47"/>
      <c r="GB123" s="47"/>
      <c r="GC123" s="47"/>
      <c r="GD123" s="47"/>
      <c r="GE123" s="47"/>
      <c r="GF123" s="47"/>
    </row>
    <row r="124" spans="1:188" s="185" customFormat="1" ht="15" customHeight="1" thickBot="1" x14ac:dyDescent="0.3">
      <c r="A124" s="67"/>
      <c r="B124" s="67"/>
      <c r="C124" s="67"/>
      <c r="D124" s="67"/>
      <c r="E124" s="67"/>
      <c r="F124" s="67"/>
      <c r="G124" s="67"/>
      <c r="H124" s="67"/>
      <c r="K124"/>
      <c r="L124" s="255"/>
      <c r="M124" s="67"/>
      <c r="N124" s="67"/>
      <c r="O124" s="67"/>
      <c r="P124" s="67"/>
      <c r="Q124" s="67"/>
      <c r="R124" s="67"/>
      <c r="S124" s="47"/>
      <c r="T124" s="47"/>
      <c r="U124" s="47"/>
      <c r="V124" s="47"/>
      <c r="W124" s="306"/>
      <c r="X124" s="47"/>
      <c r="Y124" s="259"/>
      <c r="Z124" s="47"/>
      <c r="AA124" s="47"/>
      <c r="AB124" s="47"/>
      <c r="AC124" s="259"/>
      <c r="AD124" s="47"/>
      <c r="AE124"/>
      <c r="AF124" s="47"/>
      <c r="AG124" s="47"/>
      <c r="AH124" s="47"/>
      <c r="AI124" s="47"/>
      <c r="AJ124" s="47"/>
      <c r="AK124" s="47"/>
      <c r="AL124" s="47"/>
      <c r="AM124" s="47"/>
      <c r="AN124" s="47"/>
      <c r="AO124" s="230" t="s">
        <v>539</v>
      </c>
      <c r="AP124" s="109">
        <v>3</v>
      </c>
      <c r="AQ124" s="89">
        <f>AVERAGE(AR124:AW124)</f>
        <v>5.0000000000000001E-3</v>
      </c>
      <c r="AR124" s="197">
        <v>0</v>
      </c>
      <c r="AS124" s="197">
        <v>0</v>
      </c>
      <c r="AT124" s="197">
        <v>1.4999999999999999E-2</v>
      </c>
      <c r="AU124" s="197"/>
      <c r="AV124" s="197"/>
      <c r="AW124" s="197"/>
      <c r="AX124" s="197"/>
      <c r="AY124" s="197"/>
      <c r="AZ124" s="197"/>
      <c r="BA124" s="197"/>
      <c r="BB124" s="197"/>
      <c r="BC124" s="103"/>
      <c r="BH124" s="47"/>
      <c r="BI124" s="25"/>
      <c r="BJ124" s="25"/>
      <c r="BK124" s="25"/>
      <c r="BL124" s="25"/>
      <c r="BM124" s="25"/>
      <c r="BN124" s="25"/>
      <c r="BO124" s="25"/>
      <c r="BP124" s="25"/>
      <c r="BQ124" s="25"/>
      <c r="BR124" s="25"/>
      <c r="CA124" s="47"/>
      <c r="CB124" s="47"/>
      <c r="CC124" s="25"/>
      <c r="CD124" s="25"/>
      <c r="CE124" s="47"/>
      <c r="CF124" s="47"/>
      <c r="CG124" s="47"/>
      <c r="CH124" s="47"/>
      <c r="CI124" s="47"/>
      <c r="CJ124" s="47"/>
      <c r="CK124" s="55"/>
      <c r="CL124" s="55"/>
      <c r="CM124" s="55"/>
      <c r="CN124" s="25"/>
      <c r="CO124" s="25"/>
      <c r="CP124" s="25"/>
      <c r="CQ124"/>
      <c r="CR124"/>
      <c r="CS124"/>
      <c r="CT124"/>
      <c r="CU124"/>
      <c r="CV124"/>
      <c r="CW124"/>
      <c r="CX124"/>
      <c r="CY124" s="47"/>
      <c r="CZ124" s="47"/>
      <c r="DA124" s="47"/>
      <c r="DB124" s="47"/>
      <c r="DC124" s="47"/>
      <c r="DD124" s="47"/>
      <c r="DE124" s="47"/>
      <c r="DF124" s="47"/>
      <c r="DG124" s="47"/>
      <c r="DH124" s="47"/>
      <c r="DI124" s="47"/>
      <c r="DJ124" s="47"/>
      <c r="DK124" s="47"/>
      <c r="DL124" s="47"/>
      <c r="DM124" s="47"/>
      <c r="DN124" s="47"/>
      <c r="DO124" s="47"/>
      <c r="DP124" s="47"/>
      <c r="DQ124" s="47"/>
      <c r="DR124" s="47"/>
      <c r="DS124" s="47"/>
      <c r="DT124" s="47"/>
      <c r="DU124" s="47"/>
      <c r="DV124" s="47"/>
      <c r="DW124" s="47"/>
      <c r="DX124" s="47"/>
      <c r="DY124" s="47"/>
      <c r="DZ124" s="47"/>
      <c r="EA124" s="47"/>
      <c r="EB124" s="47"/>
      <c r="EC124" s="47"/>
      <c r="ED124" s="47"/>
      <c r="EE124" s="47"/>
      <c r="EF124" s="47"/>
      <c r="EG124" s="47"/>
      <c r="EH124" s="47"/>
      <c r="EI124" s="47"/>
      <c r="EJ124" s="47"/>
      <c r="EK124" s="47"/>
      <c r="EL124" s="47"/>
      <c r="EM124" s="47"/>
      <c r="EN124" s="47"/>
      <c r="EO124" s="47"/>
      <c r="EP124" s="47"/>
      <c r="EQ124" s="47"/>
      <c r="ER124" s="47"/>
      <c r="ES124" s="47"/>
      <c r="ET124" s="47"/>
      <c r="EU124" s="47"/>
      <c r="EV124" s="47"/>
      <c r="EW124" s="47"/>
      <c r="EX124" s="47"/>
      <c r="EY124" s="47"/>
      <c r="EZ124" s="47"/>
      <c r="FA124" s="47"/>
      <c r="FB124" s="47"/>
      <c r="FC124" s="47"/>
      <c r="FD124" s="47"/>
      <c r="FE124" s="47"/>
      <c r="FF124" s="47"/>
      <c r="FG124" s="47"/>
      <c r="FH124" s="47"/>
      <c r="FI124" s="47"/>
      <c r="FJ124" s="47"/>
      <c r="FK124" s="47"/>
      <c r="FL124" s="47"/>
      <c r="FM124" s="47"/>
      <c r="FN124" s="47"/>
      <c r="FO124" s="47"/>
      <c r="FP124" s="47"/>
      <c r="FQ124" s="47"/>
      <c r="FR124" s="47"/>
      <c r="FS124" s="47"/>
      <c r="FT124" s="47"/>
      <c r="FU124" s="47"/>
      <c r="FV124" s="47"/>
      <c r="FW124" s="47"/>
      <c r="FX124" s="47"/>
      <c r="FY124" s="47"/>
      <c r="FZ124" s="47"/>
      <c r="GA124" s="47"/>
      <c r="GB124" s="47"/>
      <c r="GC124" s="47"/>
      <c r="GD124" s="47"/>
      <c r="GE124" s="47"/>
      <c r="GF124" s="47"/>
    </row>
    <row r="125" spans="1:188" s="185" customFormat="1" ht="15" customHeight="1" thickBot="1" x14ac:dyDescent="0.3">
      <c r="A125" s="67"/>
      <c r="B125" s="67"/>
      <c r="C125" s="67"/>
      <c r="D125" s="67"/>
      <c r="E125" s="67"/>
      <c r="F125" s="67"/>
      <c r="G125" s="67"/>
      <c r="H125" s="67"/>
      <c r="I125" s="209" t="s">
        <v>105</v>
      </c>
      <c r="J125" s="210"/>
      <c r="K125"/>
      <c r="L125" s="255"/>
      <c r="M125" s="67"/>
      <c r="N125" s="67"/>
      <c r="O125" s="67"/>
      <c r="P125" s="67"/>
      <c r="Q125" s="67"/>
      <c r="R125" s="67"/>
      <c r="S125" s="47"/>
      <c r="T125" s="47"/>
      <c r="U125" s="47"/>
      <c r="V125" s="47"/>
      <c r="W125" s="306"/>
      <c r="X125" s="47"/>
      <c r="Y125" s="259"/>
      <c r="Z125" s="47"/>
      <c r="AA125" s="47"/>
      <c r="AB125" s="47"/>
      <c r="AC125" s="259"/>
      <c r="AD125" s="47"/>
      <c r="AE125"/>
      <c r="AF125" s="47"/>
      <c r="AG125" s="47"/>
      <c r="AH125" s="47"/>
      <c r="AI125" s="47"/>
      <c r="AJ125" s="47"/>
      <c r="AK125" s="47"/>
      <c r="AL125" s="47"/>
      <c r="AM125" s="47"/>
      <c r="AN125" s="47"/>
      <c r="AO125" s="230" t="s">
        <v>58</v>
      </c>
      <c r="AP125" s="109">
        <v>3</v>
      </c>
      <c r="AQ125" s="89">
        <f>AVERAGE(AR125:AW125)</f>
        <v>0.34013333333333334</v>
      </c>
      <c r="AR125" s="197">
        <v>0.02</v>
      </c>
      <c r="AS125" s="197">
        <v>1</v>
      </c>
      <c r="AT125" s="197">
        <v>4.0000000000000002E-4</v>
      </c>
      <c r="AU125" s="197"/>
      <c r="AV125" s="197"/>
      <c r="AW125" s="197"/>
      <c r="AX125" s="197"/>
      <c r="AY125" s="197"/>
      <c r="AZ125" s="197"/>
      <c r="BA125" s="197"/>
      <c r="BB125" s="197"/>
      <c r="BC125" s="103"/>
      <c r="BD125"/>
      <c r="BE125" s="47"/>
      <c r="BF125" s="47"/>
      <c r="BH125" s="47"/>
      <c r="BI125" s="25"/>
      <c r="BJ125" s="25"/>
      <c r="BK125" s="25"/>
      <c r="BL125" s="25"/>
      <c r="BM125" s="25"/>
      <c r="BN125" s="25"/>
      <c r="BO125" s="25"/>
      <c r="BP125" s="25"/>
      <c r="BQ125" s="25"/>
      <c r="BR125" s="25"/>
      <c r="CA125" s="47"/>
      <c r="CB125" s="47"/>
      <c r="CC125" s="25"/>
      <c r="CD125" s="25"/>
      <c r="CE125" s="47"/>
      <c r="CF125" s="47"/>
      <c r="CG125" s="47"/>
      <c r="CH125" s="47"/>
      <c r="CI125" s="47"/>
      <c r="CJ125" s="47"/>
      <c r="CK125" s="55"/>
      <c r="CL125" s="55"/>
      <c r="CM125" s="55"/>
      <c r="CN125" s="25"/>
      <c r="CO125" s="25"/>
      <c r="CP125"/>
      <c r="CQ125"/>
      <c r="CR125"/>
      <c r="CS125"/>
      <c r="CT125"/>
      <c r="CU125"/>
      <c r="CV125"/>
      <c r="CW125"/>
      <c r="CX125"/>
      <c r="CY125" s="47"/>
      <c r="CZ125" s="47"/>
      <c r="DA125" s="47"/>
      <c r="DB125" s="47"/>
      <c r="DC125" s="47"/>
      <c r="DD125" s="47"/>
      <c r="DE125" s="47"/>
      <c r="DF125" s="47"/>
      <c r="DG125" s="47"/>
      <c r="DH125" s="47"/>
      <c r="DI125" s="47"/>
      <c r="DJ125" s="47"/>
      <c r="DK125" s="47"/>
      <c r="DL125" s="47"/>
      <c r="DM125" s="47"/>
      <c r="DN125" s="47"/>
      <c r="DO125" s="47"/>
      <c r="DP125" s="47"/>
      <c r="DQ125" s="47"/>
      <c r="DR125" s="47"/>
      <c r="DS125" s="47"/>
      <c r="DT125" s="47"/>
      <c r="DU125" s="47"/>
      <c r="DV125" s="47"/>
      <c r="DW125" s="47"/>
      <c r="DX125" s="47"/>
      <c r="DY125" s="47"/>
      <c r="DZ125" s="47"/>
      <c r="EA125" s="47"/>
      <c r="EB125" s="47"/>
      <c r="EC125" s="47"/>
      <c r="ED125" s="47"/>
      <c r="EE125" s="47"/>
      <c r="EF125" s="47"/>
      <c r="EG125" s="47"/>
      <c r="EH125" s="47"/>
      <c r="EI125" s="47"/>
      <c r="EJ125" s="47"/>
      <c r="EK125" s="47"/>
      <c r="EL125" s="47"/>
      <c r="EM125" s="47"/>
      <c r="EN125" s="47"/>
      <c r="EO125" s="47"/>
      <c r="EP125" s="47"/>
      <c r="EQ125" s="47"/>
      <c r="ER125" s="47"/>
      <c r="ES125" s="47"/>
      <c r="ET125" s="47"/>
      <c r="EU125" s="47"/>
      <c r="EV125" s="47"/>
      <c r="EW125" s="47"/>
      <c r="EX125" s="47"/>
      <c r="EY125" s="47"/>
      <c r="EZ125" s="47"/>
      <c r="FA125" s="47"/>
      <c r="FB125" s="47"/>
      <c r="FC125" s="47"/>
      <c r="FD125" s="47"/>
      <c r="FE125" s="47"/>
      <c r="FF125" s="47"/>
      <c r="FG125" s="47"/>
      <c r="FH125" s="47"/>
      <c r="FI125" s="47"/>
      <c r="FJ125" s="47"/>
      <c r="FK125" s="47"/>
      <c r="FL125" s="47"/>
      <c r="FM125" s="47"/>
      <c r="FN125" s="47"/>
      <c r="FO125" s="47"/>
      <c r="FP125" s="47"/>
      <c r="FQ125" s="47"/>
      <c r="FR125" s="47"/>
      <c r="FS125" s="47"/>
      <c r="FT125" s="47"/>
      <c r="FU125" s="47"/>
      <c r="FV125" s="47"/>
      <c r="FW125" s="47"/>
      <c r="FX125" s="47"/>
      <c r="FY125" s="47"/>
      <c r="FZ125" s="47"/>
      <c r="GA125" s="47"/>
      <c r="GB125" s="47"/>
      <c r="GC125" s="47"/>
      <c r="GD125" s="47"/>
      <c r="GE125" s="47"/>
      <c r="GF125" s="47"/>
    </row>
    <row r="126" spans="1:188" s="185" customFormat="1" ht="15" customHeight="1" x14ac:dyDescent="0.25">
      <c r="A126" s="67"/>
      <c r="B126" s="67"/>
      <c r="C126" s="67"/>
      <c r="D126" s="67"/>
      <c r="E126" s="67"/>
      <c r="F126" s="67"/>
      <c r="G126" s="67"/>
      <c r="H126" s="67"/>
      <c r="I126" s="230" t="s">
        <v>539</v>
      </c>
      <c r="J126" s="109">
        <v>3</v>
      </c>
      <c r="K126"/>
      <c r="L126" s="255"/>
      <c r="M126" s="67"/>
      <c r="N126" s="67"/>
      <c r="O126" s="67"/>
      <c r="P126" s="67"/>
      <c r="Q126" s="67"/>
      <c r="R126" s="67"/>
      <c r="S126" s="47"/>
      <c r="T126" s="47"/>
      <c r="U126" s="47"/>
      <c r="V126" s="47"/>
      <c r="W126" s="306"/>
      <c r="X126" s="47"/>
      <c r="Y126" s="259"/>
      <c r="Z126" s="47"/>
      <c r="AA126" s="47"/>
      <c r="AB126" s="47"/>
      <c r="AC126" s="259"/>
      <c r="AD126" s="47"/>
      <c r="AE126" s="47"/>
      <c r="AF126" s="47"/>
      <c r="AG126" s="47"/>
      <c r="AH126" s="47"/>
      <c r="AI126" s="47"/>
      <c r="AJ126" s="47"/>
      <c r="AK126" s="47"/>
      <c r="AL126" s="47"/>
      <c r="AM126" s="47"/>
      <c r="AN126" s="47"/>
      <c r="AO126" s="230" t="s">
        <v>55</v>
      </c>
      <c r="AP126" s="109">
        <v>2</v>
      </c>
      <c r="AQ126" s="89">
        <f>AVERAGE(AR126:AW126)</f>
        <v>2.54</v>
      </c>
      <c r="AR126" s="197">
        <v>0.08</v>
      </c>
      <c r="AS126" s="197">
        <v>5</v>
      </c>
      <c r="AT126" s="197"/>
      <c r="AU126" s="197"/>
      <c r="AV126" s="197"/>
      <c r="AW126" s="197"/>
      <c r="AX126" s="197"/>
      <c r="AY126" s="197"/>
      <c r="AZ126" s="197"/>
      <c r="BA126" s="197"/>
      <c r="BB126" s="197"/>
      <c r="BC126" s="103"/>
      <c r="BD126" s="25"/>
      <c r="BE126" s="47"/>
      <c r="BF126" s="25"/>
      <c r="BH126" s="47"/>
      <c r="BI126" s="25"/>
      <c r="BJ126" s="25"/>
      <c r="BK126" s="25"/>
      <c r="BL126" s="25"/>
      <c r="BM126" s="25"/>
      <c r="BN126" s="25"/>
      <c r="BO126" s="25"/>
      <c r="BP126" s="25"/>
      <c r="BQ126" s="25"/>
      <c r="BR126" s="25"/>
      <c r="CA126" s="47"/>
      <c r="CB126" s="47"/>
      <c r="CC126" s="25"/>
      <c r="CD126" s="25"/>
      <c r="CE126" s="47"/>
      <c r="CF126" s="47"/>
      <c r="CG126" s="47"/>
      <c r="CH126" s="47"/>
      <c r="CI126" s="47"/>
      <c r="CJ126" s="47"/>
      <c r="CK126" s="55"/>
      <c r="CL126" s="55"/>
      <c r="CM126" s="55"/>
      <c r="CN126" s="25"/>
      <c r="CO126" s="25"/>
      <c r="CP126"/>
      <c r="CQ126"/>
      <c r="CR126"/>
      <c r="CS126"/>
      <c r="CT126"/>
      <c r="CU126"/>
      <c r="CV126"/>
      <c r="CW126"/>
      <c r="CX126"/>
      <c r="CY126" s="47"/>
      <c r="CZ126" s="47"/>
      <c r="DA126" s="47"/>
      <c r="DB126" s="47"/>
      <c r="DC126" s="47"/>
      <c r="DD126" s="47"/>
      <c r="DE126" s="47"/>
      <c r="DF126" s="47"/>
      <c r="DG126" s="47"/>
      <c r="DH126" s="47"/>
      <c r="DI126" s="47"/>
      <c r="DJ126" s="47"/>
      <c r="DK126" s="47"/>
      <c r="DL126" s="47"/>
      <c r="DM126" s="47"/>
      <c r="DN126" s="47"/>
      <c r="DO126" s="47"/>
      <c r="DP126" s="47"/>
      <c r="DQ126" s="47"/>
      <c r="DR126" s="47"/>
      <c r="DS126" s="47"/>
      <c r="DT126" s="47"/>
      <c r="DU126" s="47"/>
      <c r="DV126" s="47"/>
      <c r="DW126" s="47"/>
      <c r="DX126" s="47"/>
      <c r="DY126" s="47"/>
      <c r="DZ126" s="47"/>
      <c r="EA126" s="47"/>
      <c r="EB126" s="47"/>
      <c r="EC126" s="47"/>
      <c r="ED126" s="47"/>
      <c r="EE126" s="47"/>
      <c r="EF126" s="47"/>
      <c r="EG126" s="47"/>
      <c r="EH126" s="47"/>
      <c r="EI126" s="47"/>
      <c r="EJ126" s="47"/>
      <c r="EK126" s="47"/>
      <c r="EL126" s="47"/>
      <c r="EM126" s="47"/>
      <c r="EN126" s="47"/>
      <c r="EO126" s="47"/>
      <c r="EP126" s="47"/>
      <c r="EQ126" s="47"/>
      <c r="ER126" s="47"/>
      <c r="ES126" s="47"/>
      <c r="ET126" s="47"/>
      <c r="EU126" s="47"/>
      <c r="EV126" s="47"/>
      <c r="EW126" s="47"/>
      <c r="EX126" s="47"/>
      <c r="EY126" s="47"/>
      <c r="EZ126" s="47"/>
      <c r="FA126" s="47"/>
      <c r="FB126" s="47"/>
      <c r="FC126" s="47"/>
      <c r="FD126" s="47"/>
      <c r="FE126" s="47"/>
      <c r="FF126" s="47"/>
      <c r="FG126" s="47"/>
      <c r="FH126" s="47"/>
      <c r="FI126" s="47"/>
      <c r="FJ126" s="47"/>
      <c r="FK126" s="47"/>
      <c r="FL126" s="47"/>
      <c r="FM126" s="47"/>
      <c r="FN126" s="47"/>
      <c r="FO126" s="47"/>
      <c r="FP126" s="47"/>
      <c r="FQ126" s="47"/>
      <c r="FR126" s="47"/>
      <c r="FS126" s="47"/>
      <c r="FT126" s="47"/>
      <c r="FU126" s="47"/>
      <c r="FV126" s="47"/>
      <c r="FW126" s="47"/>
      <c r="FX126" s="47"/>
      <c r="FY126" s="47"/>
      <c r="FZ126" s="47"/>
      <c r="GA126" s="47"/>
      <c r="GB126" s="47"/>
      <c r="GC126" s="47"/>
      <c r="GD126" s="47"/>
      <c r="GE126" s="47"/>
      <c r="GF126" s="47"/>
    </row>
    <row r="127" spans="1:188" s="185" customFormat="1" ht="15" customHeight="1" x14ac:dyDescent="0.25">
      <c r="A127" s="67"/>
      <c r="B127" s="67"/>
      <c r="C127" s="67"/>
      <c r="D127" s="67"/>
      <c r="E127" s="67"/>
      <c r="F127" s="67"/>
      <c r="G127" s="67"/>
      <c r="H127" s="67"/>
      <c r="I127" s="230" t="s">
        <v>58</v>
      </c>
      <c r="J127" s="109">
        <v>3</v>
      </c>
      <c r="K127"/>
      <c r="L127" s="255"/>
      <c r="M127" s="67"/>
      <c r="N127" s="67"/>
      <c r="O127" s="67"/>
      <c r="P127" s="67"/>
      <c r="Q127" s="67"/>
      <c r="R127" s="67"/>
      <c r="S127" s="47"/>
      <c r="T127" s="47"/>
      <c r="U127" s="47"/>
      <c r="V127" s="47"/>
      <c r="W127" s="306"/>
      <c r="X127" s="47"/>
      <c r="Y127" s="259"/>
      <c r="Z127" s="47"/>
      <c r="AA127" s="47"/>
      <c r="AB127" s="47"/>
      <c r="AC127" s="259"/>
      <c r="AD127" s="47"/>
      <c r="AE127" s="47"/>
      <c r="AF127" s="47"/>
      <c r="AG127" s="47"/>
      <c r="AH127" s="47"/>
      <c r="AI127" s="47"/>
      <c r="AJ127" s="47"/>
      <c r="AK127" s="47"/>
      <c r="AL127" s="47"/>
      <c r="AM127" s="47"/>
      <c r="AN127" s="47"/>
      <c r="AO127" s="230" t="s">
        <v>546</v>
      </c>
      <c r="AP127" s="109">
        <v>1</v>
      </c>
      <c r="AQ127" s="89">
        <f>AVERAGE(AR127:AW127)</f>
        <v>0.13</v>
      </c>
      <c r="AR127" s="197">
        <v>0.13</v>
      </c>
      <c r="AS127" s="197"/>
      <c r="AT127" s="197"/>
      <c r="AU127" s="197"/>
      <c r="AV127" s="197"/>
      <c r="AW127" s="197"/>
      <c r="AX127" s="197"/>
      <c r="AY127" s="197"/>
      <c r="AZ127" s="197"/>
      <c r="BA127" s="197"/>
      <c r="BB127" s="197"/>
      <c r="BC127" s="103"/>
      <c r="BD127" s="25"/>
      <c r="BE127" s="47"/>
      <c r="BF127" s="25"/>
      <c r="BH127" s="47"/>
      <c r="BI127" s="25"/>
      <c r="BJ127" s="25"/>
      <c r="BK127" s="25"/>
      <c r="BL127" s="25"/>
      <c r="BM127" s="25"/>
      <c r="BN127" s="25"/>
      <c r="BO127" s="25"/>
      <c r="BP127" s="25"/>
      <c r="BQ127" s="25"/>
      <c r="BR127" s="25"/>
      <c r="BU127" s="25"/>
      <c r="BV127" s="25"/>
      <c r="BW127" s="25"/>
      <c r="BX127"/>
      <c r="BY127"/>
      <c r="BZ127"/>
      <c r="CA127" s="47"/>
      <c r="CB127" s="47"/>
      <c r="CC127" s="25"/>
      <c r="CD127" s="25"/>
      <c r="CE127" s="47"/>
      <c r="CF127" s="47"/>
      <c r="CG127" s="47"/>
      <c r="CH127" s="47"/>
      <c r="CI127" s="47"/>
      <c r="CJ127" s="47"/>
      <c r="CK127" s="55"/>
      <c r="CL127" s="55"/>
      <c r="CM127" s="55"/>
      <c r="CN127" s="25"/>
      <c r="CO127" s="25"/>
      <c r="CP127"/>
      <c r="CQ127" s="55"/>
      <c r="CR127" s="55"/>
      <c r="CS127" s="47"/>
      <c r="CT127" s="47"/>
      <c r="CU127" s="47"/>
      <c r="CV127" s="47"/>
      <c r="CW127" s="47"/>
      <c r="CX127" s="47"/>
      <c r="CY127" s="47"/>
      <c r="CZ127" s="47"/>
      <c r="DA127" s="47"/>
      <c r="DB127" s="47"/>
      <c r="DC127" s="47"/>
      <c r="DD127" s="47"/>
      <c r="DE127" s="47"/>
      <c r="DF127" s="47"/>
      <c r="DG127" s="47"/>
      <c r="DH127" s="47"/>
      <c r="DI127" s="47"/>
      <c r="DJ127" s="47"/>
      <c r="DK127" s="47"/>
      <c r="DL127" s="47"/>
      <c r="DM127" s="47"/>
      <c r="DN127" s="47"/>
      <c r="DO127" s="47"/>
      <c r="DP127" s="47"/>
      <c r="DQ127" s="47"/>
      <c r="DR127" s="47"/>
      <c r="DS127" s="47"/>
      <c r="DT127" s="47"/>
      <c r="DU127" s="47"/>
      <c r="DV127" s="47"/>
      <c r="DW127" s="47"/>
      <c r="DX127" s="47"/>
      <c r="DY127" s="47"/>
      <c r="DZ127" s="47"/>
      <c r="EA127" s="47"/>
      <c r="EB127" s="47"/>
      <c r="EC127" s="47"/>
      <c r="ED127" s="47"/>
      <c r="EE127" s="47"/>
      <c r="EF127" s="47"/>
      <c r="EG127" s="47"/>
      <c r="EH127" s="47"/>
      <c r="EI127" s="47"/>
      <c r="EJ127" s="47"/>
      <c r="EK127" s="47"/>
      <c r="EL127" s="47"/>
      <c r="EM127" s="47"/>
      <c r="EN127" s="47"/>
      <c r="EO127" s="47"/>
      <c r="EP127" s="47"/>
      <c r="EQ127" s="47"/>
      <c r="ER127" s="47"/>
      <c r="ES127" s="47"/>
      <c r="ET127" s="47"/>
      <c r="EU127" s="47"/>
      <c r="EV127" s="47"/>
      <c r="EW127" s="47"/>
      <c r="EX127" s="47"/>
      <c r="EY127" s="47"/>
      <c r="EZ127" s="47"/>
      <c r="FA127" s="47"/>
      <c r="FB127" s="47"/>
      <c r="FC127" s="47"/>
      <c r="FD127" s="47"/>
      <c r="FE127" s="47"/>
      <c r="FF127" s="47"/>
      <c r="FG127" s="47"/>
      <c r="FH127" s="47"/>
      <c r="FI127" s="47"/>
      <c r="FJ127" s="47"/>
      <c r="FK127" s="47"/>
      <c r="FL127" s="47"/>
      <c r="FM127" s="47"/>
      <c r="FN127" s="47"/>
      <c r="FO127" s="47"/>
      <c r="FP127" s="47"/>
      <c r="FQ127" s="47"/>
      <c r="FR127" s="47"/>
      <c r="FS127" s="47"/>
      <c r="FT127" s="47"/>
      <c r="FU127" s="47"/>
      <c r="FV127" s="47"/>
      <c r="FW127" s="47"/>
      <c r="FX127" s="47"/>
      <c r="FY127" s="47"/>
      <c r="FZ127" s="47"/>
      <c r="GA127" s="47"/>
      <c r="GB127" s="47"/>
      <c r="GC127" s="47"/>
      <c r="GD127" s="47"/>
      <c r="GE127" s="47"/>
      <c r="GF127" s="47"/>
    </row>
    <row r="128" spans="1:188" s="185" customFormat="1" ht="15" customHeight="1" x14ac:dyDescent="0.25">
      <c r="A128" s="67"/>
      <c r="B128" s="67"/>
      <c r="C128" s="67"/>
      <c r="D128" s="67"/>
      <c r="E128" s="67"/>
      <c r="F128" s="67"/>
      <c r="G128" s="67"/>
      <c r="H128" s="67"/>
      <c r="I128" s="230" t="s">
        <v>55</v>
      </c>
      <c r="J128" s="109">
        <v>2</v>
      </c>
      <c r="K128"/>
      <c r="L128" s="255"/>
      <c r="M128" s="67"/>
      <c r="N128" s="67"/>
      <c r="O128" s="67"/>
      <c r="P128" s="67"/>
      <c r="Q128" s="67"/>
      <c r="R128" s="67"/>
      <c r="S128" s="47"/>
      <c r="T128" s="47"/>
      <c r="U128" s="47"/>
      <c r="V128" s="47"/>
      <c r="W128" s="306"/>
      <c r="X128" s="47"/>
      <c r="Y128" s="259"/>
      <c r="Z128" s="47"/>
      <c r="AA128" s="47"/>
      <c r="AB128" s="47"/>
      <c r="AC128" s="259"/>
      <c r="AD128" s="47"/>
      <c r="AE128" s="47"/>
      <c r="AF128" s="47"/>
      <c r="AG128" s="47"/>
      <c r="AH128" s="47"/>
      <c r="AI128" s="47"/>
      <c r="AJ128" s="47"/>
      <c r="AK128" s="47"/>
      <c r="AL128" s="47"/>
      <c r="AM128" s="47"/>
      <c r="AN128" s="47"/>
      <c r="AO128" s="230" t="s">
        <v>542</v>
      </c>
      <c r="AP128" s="109">
        <v>1</v>
      </c>
      <c r="AQ128" s="89">
        <f>AVERAGE(AR128:AW128)</f>
        <v>28.26</v>
      </c>
      <c r="AR128" s="197">
        <v>28.26</v>
      </c>
      <c r="AS128" s="197"/>
      <c r="AT128" s="197"/>
      <c r="AU128" s="197"/>
      <c r="AV128" s="197"/>
      <c r="AW128" s="197"/>
      <c r="AX128" s="197"/>
      <c r="AY128" s="197"/>
      <c r="AZ128" s="197"/>
      <c r="BA128" s="197"/>
      <c r="BB128" s="197"/>
      <c r="BC128" s="103"/>
      <c r="BD128" s="25"/>
      <c r="BE128" s="47"/>
      <c r="BF128" s="25"/>
      <c r="BH128" s="47"/>
      <c r="BI128" s="25"/>
      <c r="BJ128" s="25"/>
      <c r="BK128" s="25"/>
      <c r="BL128" s="25"/>
      <c r="BM128" s="25"/>
      <c r="BN128" s="25"/>
      <c r="BO128" s="25"/>
      <c r="BP128" s="25"/>
      <c r="BQ128" s="25"/>
      <c r="BR128" s="25"/>
      <c r="BS128" s="25"/>
      <c r="BT128" s="25"/>
      <c r="BU128" s="25"/>
      <c r="BV128" s="25"/>
      <c r="BW128" s="25"/>
      <c r="BX128"/>
      <c r="BY128"/>
      <c r="BZ128"/>
      <c r="CA128" s="47"/>
      <c r="CB128" s="47"/>
      <c r="CC128"/>
      <c r="CD128"/>
      <c r="CE128" s="47"/>
      <c r="CF128" s="47"/>
      <c r="CG128" s="47"/>
      <c r="CH128" s="47"/>
      <c r="CI128" s="47"/>
      <c r="CJ128" s="47"/>
      <c r="CK128" s="55"/>
      <c r="CL128" s="55"/>
      <c r="CM128" s="55"/>
      <c r="CN128"/>
      <c r="CO128"/>
      <c r="CP128" s="55"/>
      <c r="CQ128" s="55"/>
      <c r="CR128" s="55"/>
      <c r="CS128" s="47"/>
      <c r="CT128" s="47"/>
      <c r="CU128" s="47"/>
      <c r="CV128" s="47"/>
      <c r="CW128" s="47"/>
      <c r="CX128" s="47"/>
      <c r="CY128" s="47"/>
      <c r="CZ128" s="47"/>
      <c r="DA128" s="47"/>
      <c r="DB128" s="47"/>
      <c r="DC128" s="47"/>
      <c r="DD128" s="47"/>
      <c r="DE128" s="47"/>
      <c r="DF128" s="47"/>
      <c r="DG128" s="47"/>
      <c r="DH128" s="47"/>
      <c r="DI128" s="47"/>
      <c r="DJ128" s="47"/>
      <c r="DK128" s="47"/>
      <c r="DL128" s="47"/>
      <c r="DM128" s="47"/>
      <c r="DN128" s="47"/>
      <c r="DO128" s="47"/>
      <c r="DP128" s="47"/>
      <c r="DQ128" s="47"/>
      <c r="DR128" s="47"/>
      <c r="DS128" s="47"/>
      <c r="DT128" s="47"/>
      <c r="DU128" s="47"/>
      <c r="DV128" s="47"/>
      <c r="DW128" s="47"/>
      <c r="DX128" s="47"/>
      <c r="DY128" s="47"/>
      <c r="DZ128" s="47"/>
      <c r="EA128" s="47"/>
      <c r="EB128" s="47"/>
      <c r="EC128" s="47"/>
      <c r="ED128" s="47"/>
      <c r="EE128" s="47"/>
      <c r="EF128" s="47"/>
      <c r="EG128" s="47"/>
      <c r="EH128" s="47"/>
      <c r="EI128" s="47"/>
      <c r="EJ128" s="47"/>
      <c r="EK128" s="47"/>
      <c r="EL128" s="47"/>
      <c r="EM128" s="47"/>
      <c r="EN128" s="47"/>
      <c r="EO128" s="47"/>
      <c r="EP128" s="47"/>
      <c r="EQ128" s="47"/>
      <c r="ER128" s="47"/>
      <c r="ES128" s="47"/>
      <c r="ET128" s="47"/>
      <c r="EU128" s="47"/>
      <c r="EV128" s="47"/>
      <c r="EW128" s="47"/>
      <c r="EX128" s="47"/>
      <c r="EY128" s="47"/>
      <c r="EZ128" s="47"/>
      <c r="FA128" s="47"/>
      <c r="FB128" s="47"/>
      <c r="FC128" s="47"/>
      <c r="FD128" s="47"/>
      <c r="FE128" s="47"/>
      <c r="FF128" s="47"/>
      <c r="FG128" s="47"/>
      <c r="FH128" s="47"/>
      <c r="FI128" s="47"/>
      <c r="FJ128" s="47"/>
      <c r="FK128" s="47"/>
      <c r="FL128" s="47"/>
      <c r="FM128" s="47"/>
      <c r="FN128" s="47"/>
      <c r="FO128" s="47"/>
      <c r="FP128" s="47"/>
      <c r="FQ128" s="47"/>
      <c r="FR128" s="47"/>
      <c r="FS128" s="47"/>
      <c r="FT128" s="47"/>
      <c r="FU128" s="47"/>
      <c r="FV128" s="47"/>
      <c r="FW128" s="47"/>
      <c r="FX128" s="47"/>
      <c r="FY128" s="47"/>
      <c r="FZ128" s="47"/>
      <c r="GA128" s="47"/>
      <c r="GB128" s="47"/>
      <c r="GC128" s="47"/>
      <c r="GD128" s="47"/>
      <c r="GE128" s="47"/>
      <c r="GF128" s="47"/>
    </row>
    <row r="129" spans="1:196" s="185" customFormat="1" ht="15" customHeight="1" x14ac:dyDescent="0.25">
      <c r="A129" s="67"/>
      <c r="B129" s="67"/>
      <c r="C129" s="67"/>
      <c r="D129" s="67"/>
      <c r="E129" s="67"/>
      <c r="F129" s="67"/>
      <c r="G129" s="67"/>
      <c r="H129" s="67"/>
      <c r="I129" s="230" t="s">
        <v>546</v>
      </c>
      <c r="J129" s="109">
        <v>1</v>
      </c>
      <c r="K129"/>
      <c r="L129" s="255"/>
      <c r="M129" s="67"/>
      <c r="N129" s="67"/>
      <c r="O129" s="67"/>
      <c r="P129" s="67"/>
      <c r="Q129" s="67"/>
      <c r="R129" s="67"/>
      <c r="S129" s="47"/>
      <c r="T129" s="47"/>
      <c r="U129" s="47"/>
      <c r="V129" s="47"/>
      <c r="W129" s="306"/>
      <c r="X129" s="47"/>
      <c r="Y129" s="259"/>
      <c r="Z129" s="47"/>
      <c r="AA129" s="47"/>
      <c r="AB129" s="47"/>
      <c r="AC129" s="259"/>
      <c r="AD129" s="47"/>
      <c r="AE129" s="47"/>
      <c r="AF129" s="47"/>
      <c r="AG129" s="47"/>
      <c r="AH129" s="47"/>
      <c r="AI129" s="47"/>
      <c r="AJ129" s="47"/>
      <c r="AK129" s="47"/>
      <c r="AL129" s="47"/>
      <c r="AM129" s="47"/>
      <c r="AN129" s="47"/>
      <c r="AO129" s="230" t="s">
        <v>559</v>
      </c>
      <c r="AP129" s="109">
        <v>1</v>
      </c>
      <c r="AQ129" s="89">
        <f>AVERAGE(AR129:BB129)</f>
        <v>3</v>
      </c>
      <c r="AR129" s="197">
        <v>3</v>
      </c>
      <c r="AS129" s="197"/>
      <c r="AT129" s="197"/>
      <c r="AU129" s="197"/>
      <c r="AV129" s="197"/>
      <c r="AW129" s="197"/>
      <c r="AX129" s="197"/>
      <c r="AY129" s="197"/>
      <c r="AZ129" s="197"/>
      <c r="BA129" s="197"/>
      <c r="BB129" s="197"/>
      <c r="BC129" s="103"/>
      <c r="BD129" s="25"/>
      <c r="BE129" s="47"/>
      <c r="BF129" s="25"/>
      <c r="BH129" s="47"/>
      <c r="BI129" s="25"/>
      <c r="BJ129"/>
      <c r="BK129"/>
      <c r="BL129"/>
      <c r="BM129"/>
      <c r="BN129"/>
      <c r="BO129"/>
      <c r="BP129"/>
      <c r="BQ129" s="25"/>
      <c r="BR129" s="25"/>
      <c r="BS129" s="25"/>
      <c r="BT129" s="25"/>
      <c r="BU129" s="25"/>
      <c r="BV129" s="25"/>
      <c r="BW129" s="25"/>
      <c r="BX129"/>
      <c r="BY129"/>
      <c r="BZ129"/>
      <c r="CA129" s="47"/>
      <c r="CB129" s="47"/>
      <c r="CC129"/>
      <c r="CD129"/>
      <c r="CE129" s="47"/>
      <c r="CF129" s="47"/>
      <c r="CG129" s="47"/>
      <c r="CM129" s="55"/>
      <c r="CN129"/>
      <c r="CO129"/>
      <c r="CP129" s="55"/>
      <c r="CQ129" s="55"/>
      <c r="CR129" s="55"/>
      <c r="CS129" s="47"/>
      <c r="CT129" s="47"/>
      <c r="CU129" s="47"/>
      <c r="CV129" s="47"/>
      <c r="CW129" s="47"/>
      <c r="CX129" s="47"/>
      <c r="CY129" s="47"/>
      <c r="CZ129" s="47"/>
      <c r="DA129" s="47"/>
      <c r="DB129" s="47"/>
      <c r="DC129" s="47"/>
      <c r="DD129" s="47"/>
      <c r="DE129" s="47"/>
      <c r="DF129" s="47"/>
      <c r="DG129" s="47"/>
      <c r="DH129" s="47"/>
      <c r="DI129" s="47"/>
      <c r="DJ129" s="47"/>
      <c r="DK129" s="47"/>
      <c r="DL129" s="47"/>
      <c r="DM129" s="47"/>
      <c r="DN129" s="47"/>
      <c r="DO129" s="47"/>
      <c r="DP129" s="47"/>
      <c r="DQ129" s="47"/>
      <c r="DR129" s="47"/>
      <c r="DS129" s="47"/>
      <c r="DT129" s="47"/>
      <c r="DU129" s="47"/>
      <c r="DV129" s="47"/>
      <c r="DW129" s="47"/>
      <c r="DX129" s="47"/>
      <c r="DY129" s="47"/>
      <c r="DZ129" s="47"/>
      <c r="EA129" s="47"/>
      <c r="EB129" s="47"/>
      <c r="EC129" s="47"/>
      <c r="ED129" s="47"/>
      <c r="EE129" s="47"/>
      <c r="EF129" s="47"/>
      <c r="EG129" s="47"/>
      <c r="EH129" s="47"/>
      <c r="EI129" s="47"/>
      <c r="EJ129" s="47"/>
      <c r="EK129" s="47"/>
      <c r="EL129" s="47"/>
      <c r="EM129" s="47"/>
      <c r="EN129" s="47"/>
      <c r="EO129" s="47"/>
      <c r="EP129" s="47"/>
      <c r="EQ129" s="47"/>
      <c r="ER129" s="47"/>
      <c r="ES129" s="47"/>
      <c r="ET129" s="47"/>
      <c r="EU129" s="47"/>
      <c r="EV129" s="47"/>
      <c r="EW129" s="47"/>
      <c r="EX129" s="47"/>
      <c r="EY129" s="47"/>
      <c r="EZ129" s="47"/>
      <c r="FA129" s="47"/>
      <c r="FB129" s="47"/>
      <c r="FC129" s="47"/>
      <c r="FD129" s="47"/>
      <c r="FE129" s="47"/>
      <c r="FF129" s="47"/>
      <c r="FG129" s="47"/>
      <c r="FH129" s="47"/>
      <c r="FI129" s="47"/>
      <c r="FJ129" s="47"/>
      <c r="FK129" s="47"/>
      <c r="FL129" s="47"/>
      <c r="FM129" s="47"/>
      <c r="FN129" s="47"/>
      <c r="FO129" s="47"/>
      <c r="FP129" s="47"/>
      <c r="FQ129" s="47"/>
      <c r="FR129" s="47"/>
      <c r="FS129" s="47"/>
      <c r="FT129" s="47"/>
      <c r="FU129" s="47"/>
      <c r="FV129" s="47"/>
      <c r="FW129" s="47"/>
      <c r="FX129" s="47"/>
      <c r="FY129" s="47"/>
      <c r="FZ129" s="47"/>
      <c r="GA129" s="47"/>
      <c r="GB129" s="47"/>
      <c r="GC129" s="47"/>
      <c r="GD129" s="47"/>
      <c r="GE129" s="47"/>
      <c r="GF129" s="47"/>
    </row>
    <row r="130" spans="1:196" s="185" customFormat="1" ht="15" customHeight="1" x14ac:dyDescent="0.25">
      <c r="A130" s="67"/>
      <c r="B130" s="67"/>
      <c r="C130" s="67"/>
      <c r="D130" s="67"/>
      <c r="E130" s="67"/>
      <c r="F130" s="67"/>
      <c r="G130" s="67"/>
      <c r="H130" s="67"/>
      <c r="I130" s="230" t="s">
        <v>542</v>
      </c>
      <c r="J130" s="109">
        <v>1</v>
      </c>
      <c r="K130"/>
      <c r="L130" s="255"/>
      <c r="M130" s="67"/>
      <c r="N130" s="67"/>
      <c r="O130" s="67"/>
      <c r="P130" s="67"/>
      <c r="Q130" s="67"/>
      <c r="R130" s="67"/>
      <c r="S130" s="47"/>
      <c r="T130" s="47"/>
      <c r="U130" s="47"/>
      <c r="V130" s="47"/>
      <c r="W130" s="306"/>
      <c r="X130" s="47"/>
      <c r="Y130" s="259"/>
      <c r="Z130" s="47"/>
      <c r="AA130" s="47"/>
      <c r="AB130" s="47"/>
      <c r="AC130" s="259"/>
      <c r="AD130" s="47"/>
      <c r="AE130" s="47"/>
      <c r="AF130" s="47"/>
      <c r="AG130" s="47"/>
      <c r="AH130" s="47"/>
      <c r="AI130" s="47"/>
      <c r="AJ130" s="47"/>
      <c r="AK130" s="47"/>
      <c r="AL130" s="47"/>
      <c r="AM130" s="47"/>
      <c r="AN130" s="47"/>
      <c r="AO130" s="230" t="s">
        <v>54</v>
      </c>
      <c r="AP130" s="109">
        <v>1</v>
      </c>
      <c r="AQ130" s="89">
        <f>AVERAGE(AR130:AW130)</f>
        <v>2</v>
      </c>
      <c r="AR130" s="197">
        <v>2</v>
      </c>
      <c r="AS130" s="197"/>
      <c r="AT130" s="197"/>
      <c r="AU130" s="197"/>
      <c r="AV130" s="197"/>
      <c r="AW130" s="197"/>
      <c r="AX130" s="197"/>
      <c r="AY130" s="197"/>
      <c r="AZ130" s="197"/>
      <c r="BA130" s="197"/>
      <c r="BB130" s="197"/>
      <c r="BC130" s="266"/>
      <c r="BD130" s="25"/>
      <c r="BE130" s="47"/>
      <c r="BF130" s="25"/>
      <c r="BH130" s="47"/>
      <c r="BI130" s="25"/>
      <c r="BJ130"/>
      <c r="BK130"/>
      <c r="BL130"/>
      <c r="BM130"/>
      <c r="BN130"/>
      <c r="BO130"/>
      <c r="BP130"/>
      <c r="BQ130" s="25"/>
      <c r="BR130" s="25"/>
      <c r="BS130" s="25"/>
      <c r="BT130" s="25"/>
      <c r="BU130" s="25"/>
      <c r="BV130" s="25"/>
      <c r="BW130" s="25"/>
      <c r="BX130" s="47"/>
      <c r="BY130" s="47"/>
      <c r="BZ130" s="47"/>
      <c r="CA130" s="47"/>
      <c r="CB130" s="47"/>
      <c r="CC130"/>
      <c r="CD130"/>
      <c r="CE130" s="47"/>
      <c r="CF130" s="47"/>
      <c r="CG130" s="47"/>
      <c r="CN130"/>
      <c r="CO130"/>
      <c r="CP130" s="55"/>
      <c r="CQ130" s="55"/>
      <c r="CR130" s="55"/>
      <c r="CS130" s="47"/>
      <c r="CT130" s="47"/>
      <c r="CU130" s="47"/>
      <c r="CV130" s="47"/>
      <c r="CW130" s="47"/>
      <c r="CX130" s="47"/>
      <c r="CY130" s="47"/>
      <c r="CZ130" s="47"/>
      <c r="DA130" s="47"/>
      <c r="DB130" s="47"/>
      <c r="DC130" s="47"/>
      <c r="DD130" s="47"/>
      <c r="DE130" s="47"/>
      <c r="DF130" s="47"/>
      <c r="DG130" s="47"/>
      <c r="DH130" s="47"/>
      <c r="DI130" s="47"/>
      <c r="DJ130" s="47"/>
      <c r="DK130" s="47"/>
      <c r="DL130" s="47"/>
      <c r="DM130" s="47"/>
      <c r="DN130" s="47"/>
      <c r="DO130" s="47"/>
      <c r="DP130" s="47"/>
      <c r="DQ130" s="47"/>
      <c r="DR130" s="47"/>
      <c r="DS130" s="47"/>
      <c r="DT130" s="47"/>
      <c r="DU130" s="47"/>
      <c r="DV130" s="47"/>
      <c r="DW130" s="47"/>
      <c r="DX130" s="47"/>
      <c r="DY130" s="47"/>
      <c r="DZ130" s="47"/>
      <c r="EA130" s="47"/>
      <c r="EB130" s="47"/>
      <c r="EC130" s="47"/>
      <c r="ED130" s="47"/>
      <c r="EE130" s="47"/>
      <c r="EF130" s="47"/>
      <c r="EG130" s="47"/>
      <c r="EH130" s="47"/>
      <c r="EI130" s="47"/>
      <c r="EJ130" s="47"/>
      <c r="EK130" s="47"/>
      <c r="EL130" s="47"/>
      <c r="EM130" s="47"/>
      <c r="EN130" s="47"/>
      <c r="EO130" s="47"/>
      <c r="EP130" s="47"/>
      <c r="EQ130" s="47"/>
      <c r="ER130" s="47"/>
      <c r="ES130" s="47"/>
      <c r="ET130" s="47"/>
      <c r="EU130" s="47"/>
      <c r="EV130" s="47"/>
      <c r="EW130" s="47"/>
      <c r="EX130" s="47"/>
      <c r="EY130" s="47"/>
      <c r="EZ130" s="47"/>
      <c r="FA130" s="47"/>
      <c r="FB130" s="47"/>
      <c r="FC130" s="47"/>
      <c r="FD130" s="47"/>
      <c r="FE130" s="47"/>
      <c r="FF130" s="47"/>
      <c r="FG130" s="47"/>
      <c r="FH130" s="47"/>
      <c r="FI130" s="47"/>
      <c r="FJ130" s="47"/>
      <c r="FK130" s="47"/>
      <c r="FL130" s="47"/>
      <c r="FM130" s="47"/>
      <c r="FN130" s="47"/>
      <c r="FO130" s="47"/>
      <c r="FP130" s="47"/>
      <c r="FQ130" s="47"/>
      <c r="FR130" s="47"/>
      <c r="FS130" s="47"/>
      <c r="FT130" s="47"/>
      <c r="FU130" s="47"/>
      <c r="FV130" s="47"/>
      <c r="FW130" s="47"/>
      <c r="FX130" s="47"/>
      <c r="FY130" s="47"/>
      <c r="FZ130" s="47"/>
      <c r="GA130" s="47"/>
      <c r="GB130" s="47"/>
      <c r="GC130" s="47"/>
      <c r="GD130" s="47"/>
      <c r="GE130" s="47"/>
      <c r="GF130" s="47"/>
    </row>
    <row r="131" spans="1:196" s="185" customFormat="1" ht="15" customHeight="1" x14ac:dyDescent="0.25">
      <c r="A131" s="67"/>
      <c r="B131" s="67"/>
      <c r="C131" s="67"/>
      <c r="D131" s="67"/>
      <c r="E131" s="67"/>
      <c r="F131" s="67"/>
      <c r="G131" s="67"/>
      <c r="H131" s="67"/>
      <c r="I131" s="230" t="s">
        <v>559</v>
      </c>
      <c r="J131" s="109">
        <v>1</v>
      </c>
      <c r="K131"/>
      <c r="L131" s="255"/>
      <c r="M131" s="67"/>
      <c r="N131" s="67"/>
      <c r="O131" s="67"/>
      <c r="P131" s="67"/>
      <c r="Q131" s="67"/>
      <c r="R131" s="67"/>
      <c r="S131" s="47"/>
      <c r="T131" s="47"/>
      <c r="U131" s="47"/>
      <c r="V131" s="47"/>
      <c r="W131" s="306"/>
      <c r="X131" s="47"/>
      <c r="Y131" s="259"/>
      <c r="Z131" s="47"/>
      <c r="AA131" s="47"/>
      <c r="AB131" s="47"/>
      <c r="AC131" s="259"/>
      <c r="AD131" s="47"/>
      <c r="AE131" s="47"/>
      <c r="AF131" s="47"/>
      <c r="AG131" s="47"/>
      <c r="AH131" s="47"/>
      <c r="AI131" s="47"/>
      <c r="AJ131" s="47"/>
      <c r="AK131" s="47"/>
      <c r="AL131" s="47"/>
      <c r="AM131" s="47"/>
      <c r="AN131" s="47"/>
      <c r="AO131" s="230" t="s">
        <v>50</v>
      </c>
      <c r="AP131" s="109">
        <v>1</v>
      </c>
      <c r="AQ131" s="89">
        <f>AVERAGE(AR131:AW131)</f>
        <v>4.5</v>
      </c>
      <c r="AR131" s="197">
        <v>4.5</v>
      </c>
      <c r="AS131" s="197"/>
      <c r="AT131" s="197"/>
      <c r="AU131" s="197"/>
      <c r="AV131" s="197"/>
      <c r="AW131" s="197"/>
      <c r="AX131" s="197"/>
      <c r="AY131" s="197"/>
      <c r="AZ131" s="197"/>
      <c r="BA131" s="197"/>
      <c r="BB131" s="197"/>
      <c r="BC131" s="266"/>
      <c r="BD131"/>
      <c r="BE131" s="47"/>
      <c r="BF131"/>
      <c r="BH131" s="47"/>
      <c r="BI131" s="25"/>
      <c r="BJ131"/>
      <c r="BK131"/>
      <c r="BL131"/>
      <c r="BM131"/>
      <c r="BN131"/>
      <c r="BO131"/>
      <c r="BP131"/>
      <c r="BQ131" s="25"/>
      <c r="BR131" s="25"/>
      <c r="BS131" s="25"/>
      <c r="BT131" s="25"/>
      <c r="BU131" s="25"/>
      <c r="BV131" s="25"/>
      <c r="BW131" s="25"/>
      <c r="BX131" s="47"/>
      <c r="BY131" s="47"/>
      <c r="BZ131" s="47"/>
      <c r="CA131" s="47"/>
      <c r="CB131" s="47"/>
      <c r="CC131" s="47"/>
      <c r="CD131" s="47"/>
      <c r="CE131" s="47"/>
      <c r="CN131" s="55"/>
      <c r="CO131" s="55"/>
      <c r="CP131" s="55"/>
      <c r="CQ131" s="55"/>
      <c r="CR131" s="55"/>
      <c r="CS131" s="47"/>
      <c r="CT131" s="47"/>
      <c r="CU131" s="47"/>
      <c r="CV131" s="47"/>
      <c r="CW131" s="47"/>
      <c r="CX131" s="47"/>
      <c r="CY131" s="47"/>
      <c r="CZ131" s="47"/>
      <c r="DA131" s="47"/>
      <c r="DB131" s="47"/>
      <c r="DC131" s="47"/>
      <c r="DD131" s="47"/>
      <c r="DE131" s="47"/>
      <c r="DF131" s="47"/>
      <c r="DG131" s="47"/>
      <c r="DH131" s="47"/>
      <c r="DI131" s="47"/>
      <c r="DJ131" s="47"/>
      <c r="DK131" s="47"/>
      <c r="DL131" s="47"/>
      <c r="DM131" s="47"/>
      <c r="DN131" s="47"/>
      <c r="DO131" s="47"/>
      <c r="DP131" s="47"/>
      <c r="DQ131" s="47"/>
      <c r="DR131" s="47"/>
      <c r="DS131" s="47"/>
      <c r="DT131" s="47"/>
      <c r="DU131" s="47"/>
      <c r="DV131" s="47"/>
      <c r="DW131" s="47"/>
      <c r="DX131" s="47"/>
      <c r="DY131" s="47"/>
      <c r="DZ131" s="47"/>
      <c r="EA131" s="47"/>
      <c r="EB131" s="47"/>
      <c r="EC131" s="47"/>
      <c r="ED131" s="47"/>
      <c r="EE131" s="47"/>
      <c r="EF131" s="47"/>
      <c r="EG131" s="47"/>
      <c r="EH131" s="47"/>
      <c r="EI131" s="47"/>
      <c r="EJ131" s="47"/>
      <c r="EK131" s="47"/>
      <c r="EL131" s="47"/>
      <c r="EM131" s="47"/>
      <c r="EN131" s="47"/>
      <c r="EO131" s="47"/>
      <c r="EP131" s="47"/>
      <c r="EQ131" s="47"/>
      <c r="ER131" s="47"/>
      <c r="ES131" s="47"/>
      <c r="ET131" s="47"/>
      <c r="EU131" s="47"/>
      <c r="EV131" s="47"/>
      <c r="EW131" s="47"/>
      <c r="EX131" s="47"/>
      <c r="EY131" s="47"/>
      <c r="EZ131" s="47"/>
      <c r="FA131" s="47"/>
      <c r="FB131" s="47"/>
      <c r="FC131" s="47"/>
      <c r="FD131" s="47"/>
      <c r="FE131" s="47"/>
      <c r="FF131" s="47"/>
      <c r="FG131" s="47"/>
      <c r="FH131" s="47"/>
      <c r="FI131" s="47"/>
      <c r="FJ131" s="47"/>
      <c r="FK131" s="47"/>
      <c r="FL131" s="47"/>
      <c r="FM131" s="47"/>
      <c r="FN131" s="47"/>
      <c r="FO131" s="47"/>
      <c r="FP131" s="47"/>
      <c r="FQ131" s="47"/>
      <c r="FR131" s="47"/>
      <c r="FS131" s="47"/>
      <c r="FT131" s="47"/>
      <c r="FU131" s="47"/>
      <c r="FV131" s="47"/>
      <c r="FW131" s="47"/>
      <c r="FX131" s="47"/>
      <c r="FY131" s="47"/>
      <c r="FZ131" s="47"/>
      <c r="GA131" s="47"/>
      <c r="GB131" s="47"/>
      <c r="GC131" s="47"/>
      <c r="GD131" s="47"/>
      <c r="GE131" s="47"/>
      <c r="GF131" s="47"/>
    </row>
    <row r="132" spans="1:196" s="185" customFormat="1" ht="15" customHeight="1" x14ac:dyDescent="0.25">
      <c r="A132" s="67"/>
      <c r="B132" s="67"/>
      <c r="C132" s="67"/>
      <c r="D132" s="67"/>
      <c r="E132" s="67"/>
      <c r="F132" s="67"/>
      <c r="G132" s="67"/>
      <c r="H132" s="67"/>
      <c r="I132" s="230" t="s">
        <v>54</v>
      </c>
      <c r="J132" s="109">
        <v>1</v>
      </c>
      <c r="K132"/>
      <c r="L132" s="255"/>
      <c r="M132"/>
      <c r="N132"/>
      <c r="O132"/>
      <c r="P132"/>
      <c r="Q132" s="67"/>
      <c r="R132" s="67"/>
      <c r="S132" s="47"/>
      <c r="T132" s="47"/>
      <c r="U132" s="47"/>
      <c r="V132" s="47"/>
      <c r="W132" s="306"/>
      <c r="X132" s="47"/>
      <c r="Y132" s="259"/>
      <c r="Z132" s="47"/>
      <c r="AA132" s="47"/>
      <c r="AB132" s="47"/>
      <c r="AC132" s="259"/>
      <c r="AD132" s="47"/>
      <c r="AE132" s="47"/>
      <c r="AF132" s="47"/>
      <c r="AG132" s="47"/>
      <c r="AH132" s="47"/>
      <c r="AI132" s="47"/>
      <c r="AJ132" s="47"/>
      <c r="AK132" s="47"/>
      <c r="AL132" s="47"/>
      <c r="AM132" s="47"/>
      <c r="AN132" s="47"/>
      <c r="AO132" s="230" t="s">
        <v>38</v>
      </c>
      <c r="AP132" s="109">
        <v>2</v>
      </c>
      <c r="AQ132" s="89">
        <f>AVERAGE(AR132:AW132)</f>
        <v>1.5015000000000001</v>
      </c>
      <c r="AR132" s="197">
        <v>3.0000000000000001E-3</v>
      </c>
      <c r="AS132" s="197">
        <v>3</v>
      </c>
      <c r="AT132" s="197"/>
      <c r="AU132" s="197"/>
      <c r="AV132" s="197"/>
      <c r="AW132" s="197"/>
      <c r="AX132" s="197"/>
      <c r="AY132" s="197"/>
      <c r="AZ132" s="197"/>
      <c r="BA132" s="197"/>
      <c r="BB132" s="197"/>
      <c r="BC132" s="266"/>
      <c r="BD132"/>
      <c r="BE132" s="47"/>
      <c r="BF132"/>
      <c r="BH132" s="47"/>
      <c r="BI132" s="25"/>
      <c r="BJ132" s="47"/>
      <c r="BK132" s="47"/>
      <c r="BL132" s="47"/>
      <c r="BM132" s="47"/>
      <c r="BN132" s="47"/>
      <c r="BO132" s="47"/>
      <c r="BP132" s="47"/>
      <c r="BQ132" s="25"/>
      <c r="BR132" s="25"/>
      <c r="BS132" s="25"/>
      <c r="BT132" s="25"/>
      <c r="BU132" s="25"/>
      <c r="BV132" s="25"/>
      <c r="BW132" s="25"/>
      <c r="BX132" s="47"/>
      <c r="BY132" s="47"/>
      <c r="BZ132" s="47"/>
      <c r="CA132" s="47"/>
      <c r="CB132" s="47"/>
      <c r="CC132" s="47"/>
      <c r="CD132" s="47"/>
      <c r="CH132" s="47"/>
      <c r="CI132" s="47"/>
      <c r="CJ132" s="47"/>
      <c r="CK132" s="55"/>
      <c r="CL132" s="55"/>
      <c r="CN132" s="55"/>
      <c r="CO132" s="55"/>
      <c r="CP132" s="55"/>
      <c r="CQ132" s="55"/>
      <c r="CR132" s="55"/>
      <c r="CS132" s="47"/>
      <c r="CT132" s="47"/>
      <c r="CU132" s="47"/>
      <c r="CV132" s="47"/>
      <c r="CW132" s="47"/>
      <c r="CX132" s="47"/>
      <c r="CY132" s="47"/>
      <c r="CZ132" s="47"/>
      <c r="DA132" s="47"/>
      <c r="DB132" s="47"/>
      <c r="DC132" s="47"/>
      <c r="DD132" s="47"/>
      <c r="DE132" s="47"/>
      <c r="DF132" s="47"/>
      <c r="DG132" s="47"/>
      <c r="DH132" s="47"/>
      <c r="DI132" s="47"/>
      <c r="DJ132" s="47"/>
      <c r="DK132" s="47"/>
      <c r="DL132" s="47"/>
      <c r="DM132" s="47"/>
      <c r="DN132" s="47"/>
      <c r="DO132" s="47"/>
      <c r="DP132" s="47"/>
      <c r="DQ132" s="47"/>
      <c r="DR132" s="47"/>
      <c r="DS132" s="47"/>
      <c r="DT132" s="47"/>
      <c r="DU132" s="47"/>
      <c r="DV132" s="47"/>
      <c r="DW132" s="47"/>
      <c r="DX132" s="47"/>
      <c r="DY132" s="47"/>
      <c r="DZ132" s="47"/>
      <c r="EA132" s="47"/>
      <c r="EB132" s="47"/>
      <c r="EC132" s="47"/>
      <c r="ED132" s="47"/>
      <c r="EE132" s="47"/>
      <c r="EF132" s="47"/>
      <c r="EG132" s="47"/>
      <c r="EH132" s="47"/>
      <c r="EI132" s="47"/>
      <c r="EJ132" s="47"/>
      <c r="EK132" s="47"/>
      <c r="EL132" s="47"/>
      <c r="EM132" s="47"/>
      <c r="EN132" s="47"/>
      <c r="EO132" s="47"/>
      <c r="EP132" s="47"/>
      <c r="EQ132" s="47"/>
      <c r="ER132" s="47"/>
      <c r="ES132" s="47"/>
      <c r="ET132" s="47"/>
      <c r="EU132" s="47"/>
      <c r="EV132" s="47"/>
      <c r="EW132" s="47"/>
      <c r="EX132" s="47"/>
      <c r="EY132" s="47"/>
      <c r="EZ132" s="47"/>
      <c r="FA132" s="47"/>
      <c r="FB132" s="47"/>
      <c r="FC132" s="47"/>
      <c r="FD132" s="47"/>
      <c r="FE132" s="47"/>
      <c r="FF132" s="47"/>
      <c r="FG132" s="47"/>
      <c r="FH132" s="47"/>
      <c r="FI132" s="47"/>
      <c r="FJ132" s="47"/>
      <c r="FK132" s="47"/>
      <c r="FL132" s="47"/>
      <c r="FM132" s="47"/>
      <c r="FN132" s="47"/>
      <c r="FO132" s="47"/>
      <c r="FP132" s="47"/>
      <c r="FQ132" s="47"/>
      <c r="FR132" s="47"/>
      <c r="FS132" s="47"/>
      <c r="FT132" s="47"/>
      <c r="FU132" s="47"/>
      <c r="FV132" s="47"/>
      <c r="FW132" s="47"/>
      <c r="FX132" s="47"/>
      <c r="FY132" s="47"/>
      <c r="FZ132" s="47"/>
      <c r="GA132" s="47"/>
      <c r="GB132" s="47"/>
      <c r="GC132" s="47"/>
      <c r="GD132" s="47"/>
      <c r="GE132" s="47"/>
      <c r="GF132" s="47"/>
    </row>
    <row r="133" spans="1:196" s="185" customFormat="1" ht="15" customHeight="1" x14ac:dyDescent="0.25">
      <c r="A133" s="67"/>
      <c r="B133" s="67"/>
      <c r="C133" s="67"/>
      <c r="D133" s="67"/>
      <c r="E133" s="67"/>
      <c r="F133" s="67"/>
      <c r="G133" s="67"/>
      <c r="H133" s="67"/>
      <c r="I133" s="230" t="s">
        <v>50</v>
      </c>
      <c r="J133" s="109">
        <v>1</v>
      </c>
      <c r="K133"/>
      <c r="L133" s="255"/>
      <c r="M133"/>
      <c r="N133"/>
      <c r="O133"/>
      <c r="P133"/>
      <c r="Q133"/>
      <c r="R133"/>
      <c r="S133" s="67"/>
      <c r="T133" s="47"/>
      <c r="U133" s="47"/>
      <c r="V133" s="47"/>
      <c r="W133" s="306"/>
      <c r="X133" s="47"/>
      <c r="Y133" s="259"/>
      <c r="Z133" s="47"/>
      <c r="AA133" s="47"/>
      <c r="AB133" s="47"/>
      <c r="AC133" s="259"/>
      <c r="AD133" s="47"/>
      <c r="AE133" s="47"/>
      <c r="AF133" s="47"/>
      <c r="AG133" s="47"/>
      <c r="AH133" s="47"/>
      <c r="AI133" s="47"/>
      <c r="AJ133" s="47"/>
      <c r="AK133" s="47"/>
      <c r="AL133" s="47"/>
      <c r="AM133" s="47"/>
      <c r="AN133" s="47"/>
      <c r="AO133" s="230" t="s">
        <v>564</v>
      </c>
      <c r="AP133" s="109">
        <v>1</v>
      </c>
      <c r="AQ133" s="89">
        <f>AVERAGE(AR133:AW133)</f>
        <v>0.17699999999999999</v>
      </c>
      <c r="AR133" s="197">
        <v>0.17699999999999999</v>
      </c>
      <c r="AS133" s="197"/>
      <c r="AT133" s="197"/>
      <c r="AU133" s="197"/>
      <c r="AV133" s="197"/>
      <c r="AW133" s="197"/>
      <c r="AX133" s="197"/>
      <c r="AY133" s="197"/>
      <c r="AZ133" s="197"/>
      <c r="BA133" s="197"/>
      <c r="BB133" s="197"/>
      <c r="BC133" s="265"/>
      <c r="BD133"/>
      <c r="BE133" s="47"/>
      <c r="BF133"/>
      <c r="BH133" s="47"/>
      <c r="BI133" s="25"/>
      <c r="BJ133" s="47"/>
      <c r="BK133" s="47"/>
      <c r="BL133" s="47"/>
      <c r="BM133" s="47"/>
      <c r="BN133" s="47"/>
      <c r="BO133" s="47"/>
      <c r="BP133" s="47"/>
      <c r="BQ133" s="25"/>
      <c r="BR133" s="25"/>
      <c r="BS133" s="25"/>
      <c r="BT133" s="25"/>
      <c r="BU133" s="25"/>
      <c r="BV133" s="25"/>
      <c r="BW133" s="25"/>
      <c r="BX133" s="47"/>
      <c r="BY133" s="47"/>
      <c r="BZ133" s="47"/>
      <c r="CA133" s="47"/>
      <c r="CB133" s="47"/>
      <c r="CC133" s="47"/>
      <c r="CD133" s="47"/>
      <c r="CH133" s="47"/>
      <c r="CI133" s="47"/>
      <c r="CJ133" s="47"/>
      <c r="CK133" s="55"/>
      <c r="CL133" s="55"/>
      <c r="CM133" s="55"/>
      <c r="CN133" s="55"/>
      <c r="CO133" s="55"/>
      <c r="CP133" s="55"/>
      <c r="CQ133" s="55"/>
      <c r="CR133" s="55"/>
      <c r="CS133" s="47"/>
      <c r="CT133" s="47"/>
      <c r="CU133" s="47"/>
      <c r="CV133" s="47"/>
      <c r="CW133" s="47"/>
      <c r="CX133" s="47"/>
      <c r="CY133" s="47"/>
      <c r="CZ133" s="47"/>
      <c r="DA133" s="47"/>
      <c r="DB133" s="47"/>
      <c r="DC133" s="47"/>
      <c r="DD133" s="47"/>
      <c r="DE133" s="47"/>
      <c r="DF133" s="47"/>
      <c r="DG133" s="47"/>
      <c r="DH133" s="47"/>
      <c r="DI133" s="47"/>
      <c r="DJ133" s="47"/>
      <c r="DK133" s="47"/>
      <c r="DL133" s="47"/>
      <c r="DM133" s="47"/>
      <c r="DN133" s="47"/>
      <c r="DO133" s="47"/>
      <c r="DP133" s="47"/>
      <c r="DQ133" s="47"/>
      <c r="DR133" s="47"/>
      <c r="DS133" s="47"/>
      <c r="DT133" s="47"/>
      <c r="DU133" s="47"/>
      <c r="DV133" s="47"/>
      <c r="DW133" s="47"/>
      <c r="DX133" s="47"/>
      <c r="DY133" s="47"/>
      <c r="DZ133" s="47"/>
      <c r="EA133" s="47"/>
      <c r="EB133" s="47"/>
      <c r="EC133" s="47"/>
      <c r="ED133" s="47"/>
      <c r="EE133" s="47"/>
      <c r="EF133" s="47"/>
      <c r="EG133" s="47"/>
      <c r="EH133" s="47"/>
      <c r="EI133" s="47"/>
      <c r="EJ133" s="47"/>
      <c r="EK133" s="47"/>
      <c r="EL133" s="47"/>
      <c r="EM133" s="47"/>
      <c r="EN133" s="47"/>
      <c r="EO133" s="47"/>
      <c r="EP133" s="47"/>
      <c r="EQ133" s="47"/>
      <c r="ER133" s="47"/>
      <c r="ES133" s="47"/>
      <c r="ET133" s="47"/>
      <c r="EU133" s="47"/>
      <c r="EV133" s="47"/>
      <c r="EW133" s="47"/>
      <c r="EX133" s="47"/>
      <c r="EY133" s="47"/>
      <c r="EZ133" s="47"/>
      <c r="FA133" s="47"/>
      <c r="FB133" s="47"/>
      <c r="FC133" s="47"/>
      <c r="FD133" s="47"/>
      <c r="FE133" s="47"/>
      <c r="FF133" s="47"/>
      <c r="FG133" s="47"/>
      <c r="FH133" s="47"/>
      <c r="FI133" s="47"/>
      <c r="FJ133" s="47"/>
      <c r="FK133" s="47"/>
      <c r="FL133" s="47"/>
      <c r="FM133" s="47"/>
      <c r="FN133" s="47"/>
      <c r="FO133" s="47"/>
      <c r="FP133" s="47"/>
      <c r="FQ133" s="47"/>
      <c r="FR133" s="47"/>
      <c r="FS133" s="47"/>
      <c r="FT133" s="47"/>
      <c r="FU133" s="47"/>
      <c r="FV133" s="47"/>
      <c r="FW133" s="47"/>
      <c r="FX133" s="47"/>
      <c r="FY133" s="47"/>
      <c r="FZ133" s="47"/>
      <c r="GA133" s="47"/>
      <c r="GB133" s="47"/>
      <c r="GC133" s="47"/>
      <c r="GD133" s="47"/>
      <c r="GE133" s="47"/>
      <c r="GF133" s="47"/>
    </row>
    <row r="134" spans="1:196" s="185" customFormat="1" ht="15" customHeight="1" thickBot="1" x14ac:dyDescent="0.3">
      <c r="A134" s="67"/>
      <c r="B134" s="67"/>
      <c r="C134" s="67"/>
      <c r="D134" s="67"/>
      <c r="E134" s="67"/>
      <c r="F134" s="67"/>
      <c r="G134" s="67"/>
      <c r="H134" s="67"/>
      <c r="I134" s="230" t="s">
        <v>38</v>
      </c>
      <c r="J134" s="109">
        <v>2</v>
      </c>
      <c r="K134"/>
      <c r="L134" s="255"/>
      <c r="M134"/>
      <c r="N134"/>
      <c r="O134"/>
      <c r="P134"/>
      <c r="Q134"/>
      <c r="R134"/>
      <c r="S134"/>
      <c r="T134" s="47"/>
      <c r="U134" s="67"/>
      <c r="V134" s="47"/>
      <c r="W134" s="306"/>
      <c r="X134" s="47"/>
      <c r="Y134" s="259"/>
      <c r="Z134" s="47"/>
      <c r="AA134" s="47"/>
      <c r="AB134" s="47"/>
      <c r="AC134" s="259"/>
      <c r="AD134" s="47"/>
      <c r="AE134" s="47"/>
      <c r="AF134" s="47"/>
      <c r="AG134" s="47"/>
      <c r="AH134" s="47"/>
      <c r="AI134" s="47"/>
      <c r="AJ134" s="47"/>
      <c r="AK134" s="47"/>
      <c r="AL134" s="47"/>
      <c r="AM134" s="47"/>
      <c r="AN134" s="47"/>
      <c r="AO134" s="118" t="s">
        <v>67</v>
      </c>
      <c r="AP134" s="119">
        <f>SUM(AP124:AP133)</f>
        <v>16</v>
      </c>
      <c r="AV134" s="47"/>
      <c r="AW134" s="47"/>
      <c r="AX134" s="55"/>
      <c r="AY134" s="55"/>
      <c r="AZ134" s="55"/>
      <c r="BA134" s="55"/>
      <c r="BB134" s="282"/>
      <c r="BC134" s="265"/>
      <c r="BD134" s="47"/>
      <c r="BE134" s="47"/>
      <c r="BF134" s="47"/>
      <c r="BH134" s="47"/>
      <c r="BI134" s="25"/>
      <c r="BJ134" s="47"/>
      <c r="BK134" s="47"/>
      <c r="BL134" s="47"/>
      <c r="BM134" s="47"/>
      <c r="BN134" s="47"/>
      <c r="BO134" s="47"/>
      <c r="BP134" s="47"/>
      <c r="BQ134" s="25"/>
      <c r="BR134" s="25"/>
      <c r="BS134" s="25"/>
      <c r="BT134" s="25"/>
      <c r="BU134"/>
      <c r="BV134"/>
      <c r="BW134"/>
      <c r="BX134" s="47"/>
      <c r="BY134" s="47"/>
      <c r="BZ134" s="47"/>
      <c r="CA134" s="47"/>
      <c r="CB134" s="47"/>
      <c r="CC134" s="47"/>
      <c r="CD134" s="47"/>
      <c r="CF134" s="47"/>
      <c r="CG134" s="47"/>
      <c r="CH134" s="47"/>
      <c r="CI134" s="47"/>
      <c r="CJ134" s="47"/>
      <c r="CK134" s="55"/>
      <c r="CL134" s="55"/>
      <c r="CM134" s="55"/>
      <c r="CN134" s="55"/>
      <c r="CO134" s="55"/>
      <c r="CP134" s="55"/>
      <c r="CQ134" s="55"/>
      <c r="CR134" s="55"/>
      <c r="CS134" s="47"/>
      <c r="CT134" s="47"/>
      <c r="CU134" s="47"/>
      <c r="CV134" s="47"/>
      <c r="CW134" s="47"/>
      <c r="CX134" s="47"/>
      <c r="CY134" s="47"/>
      <c r="CZ134" s="47"/>
      <c r="DA134" s="47"/>
      <c r="DB134" s="47"/>
      <c r="DC134" s="47"/>
      <c r="DD134" s="47"/>
      <c r="DE134" s="47"/>
      <c r="DF134" s="47"/>
      <c r="DG134" s="47"/>
      <c r="DH134" s="47"/>
      <c r="DI134" s="47"/>
      <c r="DJ134" s="47"/>
      <c r="DK134" s="47"/>
      <c r="DL134" s="47"/>
      <c r="DM134" s="47"/>
      <c r="DN134" s="47"/>
      <c r="DO134" s="47"/>
      <c r="DP134" s="47"/>
      <c r="DQ134" s="47"/>
      <c r="DR134" s="47"/>
      <c r="DS134" s="47"/>
      <c r="DT134" s="47"/>
      <c r="DU134" s="47"/>
      <c r="DV134" s="47"/>
      <c r="DW134" s="47"/>
      <c r="DX134" s="47"/>
      <c r="DY134" s="47"/>
      <c r="DZ134" s="47"/>
      <c r="EA134" s="47"/>
      <c r="EB134" s="47"/>
      <c r="EC134" s="47"/>
      <c r="ED134" s="47"/>
      <c r="EE134" s="47"/>
      <c r="EF134" s="47"/>
      <c r="EG134" s="47"/>
      <c r="EH134" s="47"/>
      <c r="EI134" s="47"/>
      <c r="EJ134" s="47"/>
      <c r="EK134" s="47"/>
      <c r="EL134" s="47"/>
      <c r="EM134" s="47"/>
      <c r="EN134" s="47"/>
      <c r="EO134" s="47"/>
      <c r="EP134" s="47"/>
      <c r="EQ134" s="47"/>
      <c r="ER134" s="47"/>
      <c r="ES134" s="47"/>
      <c r="ET134" s="47"/>
      <c r="EU134" s="47"/>
      <c r="EV134" s="47"/>
      <c r="EW134" s="47"/>
      <c r="EX134" s="47"/>
      <c r="EY134" s="47"/>
      <c r="EZ134" s="47"/>
      <c r="FA134" s="47"/>
      <c r="FB134" s="47"/>
      <c r="FC134" s="47"/>
      <c r="FD134" s="47"/>
      <c r="FE134" s="47"/>
      <c r="FF134" s="47"/>
      <c r="FG134" s="47"/>
      <c r="FH134" s="47"/>
      <c r="FI134" s="47"/>
      <c r="FJ134" s="47"/>
      <c r="FK134" s="47"/>
      <c r="FL134" s="47"/>
      <c r="FM134" s="47"/>
      <c r="FN134" s="47"/>
      <c r="FO134" s="47"/>
      <c r="FP134" s="47"/>
      <c r="FQ134" s="47"/>
      <c r="FR134" s="47"/>
      <c r="FS134" s="47"/>
      <c r="FT134" s="47"/>
      <c r="FU134" s="47"/>
      <c r="FV134" s="47"/>
      <c r="FW134" s="47"/>
      <c r="FX134" s="47"/>
      <c r="FY134" s="47"/>
      <c r="FZ134" s="47"/>
      <c r="GA134" s="47"/>
      <c r="GB134" s="47"/>
      <c r="GC134" s="47"/>
      <c r="GD134" s="47"/>
      <c r="GE134" s="47"/>
      <c r="GF134" s="47"/>
    </row>
    <row r="135" spans="1:196" s="185" customFormat="1" ht="15" customHeight="1" x14ac:dyDescent="0.25">
      <c r="A135" s="66"/>
      <c r="C135" s="67"/>
      <c r="D135" s="67"/>
      <c r="E135" s="67"/>
      <c r="F135" s="67"/>
      <c r="G135" s="67"/>
      <c r="H135" s="67"/>
      <c r="I135" s="230" t="s">
        <v>564</v>
      </c>
      <c r="J135" s="109">
        <v>1</v>
      </c>
      <c r="K135"/>
      <c r="L135" s="255"/>
      <c r="M135"/>
      <c r="N135"/>
      <c r="O135"/>
      <c r="P135"/>
      <c r="Q135"/>
      <c r="R135"/>
      <c r="S135"/>
      <c r="T135" s="67"/>
      <c r="U135" s="67"/>
      <c r="V135" s="47"/>
      <c r="W135" s="306"/>
      <c r="X135" s="47"/>
      <c r="Y135" s="259"/>
      <c r="Z135" s="47"/>
      <c r="AA135" s="47"/>
      <c r="AB135" s="47"/>
      <c r="AC135" s="259"/>
      <c r="AD135" s="47"/>
      <c r="AE135" s="47"/>
      <c r="AF135" s="47"/>
      <c r="AG135" s="47"/>
      <c r="AH135" s="47"/>
      <c r="AI135" s="47"/>
      <c r="AJ135" s="47"/>
      <c r="AK135" s="47"/>
      <c r="AL135" s="47"/>
      <c r="AM135" s="47"/>
      <c r="AN135" s="47"/>
      <c r="BC135" s="265"/>
      <c r="BD135" s="47"/>
      <c r="BE135" s="47"/>
      <c r="BF135" s="47"/>
      <c r="BH135" s="47"/>
      <c r="BI135"/>
      <c r="BJ135" s="47"/>
      <c r="BK135" s="47"/>
      <c r="BL135" s="47"/>
      <c r="BM135" s="47"/>
      <c r="BN135" s="47"/>
      <c r="BO135" s="47"/>
      <c r="BP135" s="47"/>
      <c r="BQ135"/>
      <c r="BR135" s="25"/>
      <c r="BS135" s="25"/>
      <c r="BT135"/>
      <c r="BU135"/>
      <c r="BV135"/>
      <c r="BW135"/>
      <c r="BX135" s="47"/>
      <c r="BY135" s="47"/>
      <c r="BZ135" s="47"/>
      <c r="CA135" s="47"/>
      <c r="CB135" s="47"/>
      <c r="CC135" s="47"/>
      <c r="CD135" s="47"/>
      <c r="CE135" s="47"/>
      <c r="CF135" s="47"/>
      <c r="CG135" s="47"/>
      <c r="CH135" s="47"/>
      <c r="CI135" s="47"/>
      <c r="CJ135" s="47"/>
      <c r="CK135" s="55"/>
      <c r="CL135" s="55"/>
      <c r="CM135" s="55"/>
      <c r="CN135" s="55"/>
      <c r="CO135" s="55"/>
      <c r="CP135" s="55"/>
      <c r="CQ135" s="55"/>
      <c r="CR135" s="55"/>
      <c r="CS135" s="47"/>
      <c r="CT135" s="47"/>
      <c r="CU135" s="47"/>
      <c r="CV135" s="47"/>
      <c r="CW135" s="47"/>
      <c r="CX135" s="47"/>
      <c r="CY135" s="47"/>
      <c r="CZ135" s="47"/>
      <c r="DA135" s="47"/>
      <c r="DB135" s="47"/>
      <c r="DC135" s="47"/>
      <c r="DD135" s="47"/>
      <c r="DE135" s="47"/>
      <c r="DF135" s="47"/>
      <c r="DG135" s="47"/>
      <c r="DH135" s="47"/>
      <c r="DI135" s="47"/>
      <c r="DJ135" s="47"/>
      <c r="DK135" s="47"/>
      <c r="DL135" s="47"/>
      <c r="DM135" s="47"/>
      <c r="DN135" s="47"/>
      <c r="DO135" s="47"/>
      <c r="DP135" s="47"/>
      <c r="DQ135" s="47"/>
      <c r="DR135" s="47"/>
      <c r="DS135" s="47"/>
      <c r="DT135" s="47"/>
      <c r="DU135" s="47"/>
      <c r="DV135" s="47"/>
      <c r="DW135" s="47"/>
      <c r="DX135" s="47"/>
      <c r="DY135" s="47"/>
      <c r="DZ135" s="47"/>
      <c r="EA135" s="47"/>
      <c r="EB135" s="47"/>
      <c r="EC135" s="47"/>
      <c r="ED135" s="47"/>
      <c r="EE135" s="47"/>
      <c r="EF135" s="47"/>
      <c r="EG135" s="47"/>
      <c r="EH135" s="47"/>
      <c r="EI135" s="47"/>
      <c r="EJ135" s="47"/>
      <c r="EK135" s="47"/>
      <c r="EL135" s="47"/>
      <c r="EM135" s="47"/>
      <c r="EN135" s="47"/>
      <c r="EO135" s="47"/>
      <c r="EP135" s="47"/>
      <c r="EQ135" s="47"/>
      <c r="ER135" s="47"/>
      <c r="ES135" s="47"/>
      <c r="ET135" s="47"/>
      <c r="EU135" s="47"/>
      <c r="EV135" s="47"/>
      <c r="EW135" s="47"/>
      <c r="EX135" s="47"/>
      <c r="EY135" s="47"/>
      <c r="EZ135" s="47"/>
      <c r="FA135" s="47"/>
      <c r="FB135" s="47"/>
      <c r="FC135" s="47"/>
      <c r="FD135" s="47"/>
      <c r="FE135" s="47"/>
      <c r="FF135" s="47"/>
      <c r="FG135" s="47"/>
      <c r="FH135" s="47"/>
      <c r="FI135" s="47"/>
      <c r="FJ135" s="47"/>
      <c r="FK135" s="47"/>
      <c r="FL135" s="47"/>
      <c r="FM135" s="47"/>
      <c r="FN135" s="47"/>
      <c r="FO135" s="47"/>
      <c r="FP135" s="47"/>
      <c r="FQ135" s="47"/>
      <c r="FR135" s="47"/>
      <c r="FS135" s="47"/>
      <c r="FT135" s="47"/>
      <c r="FU135" s="47"/>
      <c r="FV135" s="47"/>
      <c r="FW135" s="47"/>
      <c r="FX135" s="47"/>
      <c r="FY135" s="47"/>
      <c r="FZ135" s="47"/>
      <c r="GA135" s="47"/>
      <c r="GB135" s="47"/>
      <c r="GC135" s="47"/>
      <c r="GD135" s="47"/>
      <c r="GE135" s="47"/>
      <c r="GF135" s="47"/>
      <c r="GG135" s="47"/>
      <c r="GH135" s="47"/>
      <c r="GI135" s="47"/>
      <c r="GJ135" s="47"/>
    </row>
    <row r="136" spans="1:196" s="185" customFormat="1" ht="15" customHeight="1" thickBot="1" x14ac:dyDescent="0.3">
      <c r="A136" s="66"/>
      <c r="C136" s="186"/>
      <c r="E136" s="67"/>
      <c r="F136" s="67"/>
      <c r="G136" s="67"/>
      <c r="I136" s="231" t="s">
        <v>67</v>
      </c>
      <c r="J136" s="119">
        <f>SUM(J126:J135)</f>
        <v>16</v>
      </c>
      <c r="K136"/>
      <c r="L136" s="187"/>
      <c r="T136"/>
      <c r="U136" s="67"/>
      <c r="V136" s="47"/>
      <c r="W136" s="306"/>
      <c r="X136" s="47"/>
      <c r="Y136" s="259"/>
      <c r="Z136" s="47"/>
      <c r="AA136" s="47"/>
      <c r="AB136" s="47"/>
      <c r="AC136" s="259"/>
      <c r="AD136" s="47"/>
      <c r="AE136" s="47"/>
      <c r="AF136" s="47"/>
      <c r="AI136" s="47"/>
      <c r="AJ136" s="47"/>
      <c r="AK136" s="47"/>
      <c r="AL136" s="47"/>
      <c r="AM136" s="47"/>
      <c r="AN136" s="47"/>
      <c r="BC136" s="265"/>
      <c r="BD136" s="47"/>
      <c r="BE136" s="47"/>
      <c r="BF136" s="47"/>
      <c r="BH136" s="47"/>
      <c r="BI136"/>
      <c r="BJ136" s="47"/>
      <c r="BK136" s="47"/>
      <c r="BL136" s="47"/>
      <c r="BM136" s="47"/>
      <c r="BN136" s="47"/>
      <c r="BO136" s="47"/>
      <c r="BP136" s="47"/>
      <c r="BQ136"/>
      <c r="BR136" s="25"/>
      <c r="BS136" s="25"/>
      <c r="BT136"/>
      <c r="BU136"/>
      <c r="BV136"/>
      <c r="BW136"/>
      <c r="BX136" s="47"/>
      <c r="BY136" s="47"/>
      <c r="BZ136" s="47"/>
      <c r="CA136" s="47"/>
      <c r="CB136" s="47"/>
      <c r="CC136" s="47"/>
      <c r="CD136" s="47"/>
      <c r="CE136" s="47"/>
      <c r="CF136" s="47"/>
      <c r="CG136" s="47"/>
      <c r="CH136" s="47"/>
      <c r="CI136" s="47"/>
      <c r="CJ136" s="47"/>
      <c r="CK136" s="55"/>
      <c r="CL136" s="55"/>
      <c r="CM136" s="55"/>
      <c r="CN136" s="55"/>
      <c r="CO136" s="55"/>
      <c r="CP136" s="55"/>
      <c r="CQ136" s="55"/>
      <c r="CR136" s="55"/>
      <c r="CS136" s="47"/>
      <c r="CT136" s="47"/>
      <c r="CU136" s="47"/>
      <c r="CV136" s="47"/>
      <c r="CW136" s="47"/>
      <c r="CX136" s="47"/>
      <c r="CY136" s="47"/>
      <c r="CZ136" s="47"/>
      <c r="DA136" s="47"/>
      <c r="DB136" s="47"/>
      <c r="DC136" s="47"/>
      <c r="DD136" s="47"/>
      <c r="DE136" s="47"/>
      <c r="DF136" s="47"/>
      <c r="DG136" s="47"/>
      <c r="DH136" s="47"/>
      <c r="DI136" s="47"/>
      <c r="DJ136" s="47"/>
      <c r="DK136" s="47"/>
      <c r="DL136" s="47"/>
      <c r="DM136" s="47"/>
      <c r="DN136" s="47"/>
      <c r="DO136" s="47"/>
      <c r="DP136" s="47"/>
      <c r="DQ136" s="47"/>
      <c r="DR136" s="47"/>
      <c r="DS136" s="47"/>
      <c r="DT136" s="47"/>
      <c r="DU136" s="47"/>
      <c r="DV136" s="47"/>
      <c r="DW136" s="47"/>
      <c r="DX136" s="47"/>
      <c r="DY136" s="47"/>
      <c r="DZ136" s="47"/>
      <c r="EA136" s="47"/>
      <c r="EB136" s="47"/>
      <c r="EC136" s="47"/>
      <c r="ED136" s="47"/>
      <c r="EE136" s="47"/>
      <c r="EF136" s="47"/>
      <c r="EG136" s="47"/>
      <c r="EH136" s="47"/>
      <c r="EI136" s="47"/>
      <c r="EJ136" s="47"/>
      <c r="EK136" s="47"/>
      <c r="EL136" s="47"/>
      <c r="EM136" s="47"/>
      <c r="EN136" s="47"/>
      <c r="EO136" s="47"/>
      <c r="EP136" s="47"/>
      <c r="EQ136" s="47"/>
      <c r="ER136" s="47"/>
      <c r="ES136" s="47"/>
      <c r="ET136" s="47"/>
      <c r="EU136" s="47"/>
      <c r="EV136" s="47"/>
      <c r="EW136" s="47"/>
      <c r="EX136" s="47"/>
      <c r="EY136" s="47"/>
      <c r="EZ136" s="47"/>
      <c r="FA136" s="47"/>
      <c r="FB136" s="47"/>
      <c r="FC136" s="47"/>
      <c r="FD136" s="47"/>
      <c r="FE136" s="47"/>
      <c r="FF136" s="47"/>
      <c r="FG136" s="47"/>
      <c r="FH136" s="47"/>
      <c r="FI136" s="47"/>
      <c r="FJ136" s="47"/>
      <c r="FK136" s="47"/>
      <c r="FL136" s="47"/>
      <c r="FM136" s="47"/>
      <c r="FN136" s="47"/>
      <c r="FO136" s="47"/>
      <c r="FP136" s="47"/>
      <c r="FQ136" s="47"/>
      <c r="FR136" s="47"/>
      <c r="FS136" s="47"/>
      <c r="FT136" s="47"/>
      <c r="FU136" s="47"/>
      <c r="FV136" s="47"/>
      <c r="FW136" s="47"/>
      <c r="FX136" s="47"/>
      <c r="FY136" s="47"/>
      <c r="FZ136" s="47"/>
      <c r="GA136" s="47"/>
      <c r="GB136" s="47"/>
      <c r="GC136" s="47"/>
      <c r="GD136" s="47"/>
      <c r="GE136" s="47"/>
      <c r="GF136" s="47"/>
      <c r="GG136" s="47"/>
      <c r="GH136" s="47"/>
      <c r="GI136" s="47"/>
      <c r="GJ136" s="47"/>
      <c r="GK136" s="47"/>
      <c r="GL136" s="47"/>
      <c r="GM136" s="47"/>
      <c r="GN136" s="47"/>
    </row>
    <row r="137" spans="1:196" s="185" customFormat="1" ht="15" customHeight="1" thickBot="1" x14ac:dyDescent="0.3">
      <c r="A137" s="66"/>
      <c r="C137" s="186"/>
      <c r="E137" s="67"/>
      <c r="F137" s="67"/>
      <c r="G137" s="67"/>
      <c r="K137"/>
      <c r="L137" s="187"/>
      <c r="T137"/>
      <c r="U137" s="67"/>
      <c r="V137" s="47"/>
      <c r="W137" s="306"/>
      <c r="X137" s="47"/>
      <c r="Y137" s="259"/>
      <c r="Z137" s="47"/>
      <c r="AA137" s="47"/>
      <c r="AB137" s="47"/>
      <c r="AC137" s="259"/>
      <c r="AD137" s="47"/>
      <c r="AE137" s="47"/>
      <c r="AF137" s="47"/>
      <c r="AG137" s="47"/>
      <c r="AH137" s="47"/>
      <c r="AK137" s="47"/>
      <c r="AL137" s="47"/>
      <c r="AM137" s="47"/>
      <c r="AN137" s="47"/>
      <c r="AO137" s="211" t="s">
        <v>80</v>
      </c>
      <c r="AP137" s="212"/>
      <c r="AQ137" s="108" t="s">
        <v>91</v>
      </c>
      <c r="AR137"/>
      <c r="AS137"/>
      <c r="AT137"/>
      <c r="AU137"/>
      <c r="AV137" s="47"/>
      <c r="AW137" s="47"/>
      <c r="AX137" s="55"/>
      <c r="AY137" s="55"/>
      <c r="AZ137" s="55"/>
      <c r="BA137" s="55"/>
      <c r="BB137" s="282"/>
      <c r="BC137" s="265"/>
      <c r="BD137" s="47"/>
      <c r="BE137" s="47"/>
      <c r="BF137" s="47"/>
      <c r="BH137" s="47"/>
      <c r="BI137"/>
      <c r="BJ137" s="47"/>
      <c r="BK137" s="47"/>
      <c r="BL137" s="47"/>
      <c r="BM137" s="47"/>
      <c r="BN137" s="47"/>
      <c r="BO137" s="47"/>
      <c r="BP137" s="47"/>
      <c r="BQ137"/>
      <c r="BR137" s="25"/>
      <c r="BS137" s="25"/>
      <c r="BT137"/>
      <c r="BU137" s="47"/>
      <c r="BV137" s="47"/>
      <c r="BW137" s="47"/>
      <c r="BX137" s="47"/>
      <c r="BY137" s="47"/>
      <c r="BZ137" s="47"/>
      <c r="CA137" s="47"/>
      <c r="CB137" s="47"/>
      <c r="CC137" s="47"/>
      <c r="CD137" s="47"/>
      <c r="CE137" s="47"/>
      <c r="CF137" s="47"/>
      <c r="CG137" s="47"/>
      <c r="CH137" s="47"/>
      <c r="CI137" s="47"/>
      <c r="CJ137" s="47"/>
      <c r="CK137" s="55"/>
      <c r="CL137" s="55"/>
      <c r="CM137" s="55"/>
      <c r="CN137" s="55"/>
      <c r="CO137" s="55"/>
      <c r="CP137" s="55"/>
      <c r="CQ137" s="55"/>
      <c r="CR137" s="55"/>
      <c r="CS137" s="47"/>
      <c r="CT137" s="47"/>
      <c r="CU137" s="47"/>
      <c r="CV137" s="47"/>
      <c r="CW137" s="47"/>
      <c r="CX137" s="47"/>
      <c r="CY137" s="47"/>
      <c r="CZ137" s="47"/>
      <c r="DA137" s="47"/>
      <c r="DB137" s="47"/>
      <c r="DC137" s="47"/>
      <c r="DD137" s="47"/>
      <c r="DE137" s="47"/>
      <c r="DF137" s="47"/>
      <c r="DG137" s="47"/>
      <c r="DH137" s="47"/>
      <c r="DI137" s="47"/>
      <c r="DJ137" s="47"/>
      <c r="DK137" s="47"/>
      <c r="DL137" s="47"/>
      <c r="DM137" s="47"/>
      <c r="DN137" s="47"/>
      <c r="DO137" s="47"/>
      <c r="DP137" s="47"/>
      <c r="DQ137" s="47"/>
      <c r="DR137" s="47"/>
      <c r="DS137" s="47"/>
      <c r="DT137" s="47"/>
      <c r="DU137" s="47"/>
      <c r="DV137" s="47"/>
      <c r="DW137" s="47"/>
      <c r="DX137" s="47"/>
      <c r="DY137" s="47"/>
      <c r="DZ137" s="47"/>
      <c r="EA137" s="47"/>
      <c r="EB137" s="47"/>
      <c r="EC137" s="47"/>
      <c r="ED137" s="47"/>
      <c r="EE137" s="47"/>
      <c r="EF137" s="47"/>
      <c r="EG137" s="47"/>
      <c r="EH137" s="47"/>
      <c r="EI137" s="47"/>
      <c r="EJ137" s="47"/>
      <c r="EK137" s="47"/>
      <c r="EL137" s="47"/>
      <c r="EM137" s="47"/>
      <c r="EN137" s="47"/>
      <c r="EO137" s="47"/>
      <c r="EP137" s="47"/>
      <c r="EQ137" s="47"/>
      <c r="ER137" s="47"/>
      <c r="ES137" s="47"/>
      <c r="ET137" s="47"/>
      <c r="EU137" s="47"/>
      <c r="EV137" s="47"/>
      <c r="EW137" s="47"/>
      <c r="EX137" s="47"/>
      <c r="EY137" s="47"/>
      <c r="EZ137" s="47"/>
      <c r="FA137" s="47"/>
      <c r="FB137" s="47"/>
      <c r="FC137" s="47"/>
      <c r="FD137" s="47"/>
      <c r="FE137" s="47"/>
      <c r="FF137" s="47"/>
      <c r="FG137" s="47"/>
      <c r="FH137" s="47"/>
      <c r="FI137" s="47"/>
      <c r="FJ137" s="47"/>
      <c r="FK137" s="47"/>
      <c r="FL137" s="47"/>
      <c r="FM137" s="47"/>
      <c r="FN137" s="47"/>
      <c r="FO137" s="47"/>
      <c r="FP137" s="47"/>
      <c r="FQ137" s="47"/>
      <c r="FR137" s="47"/>
      <c r="FS137" s="47"/>
      <c r="FT137" s="47"/>
      <c r="FU137" s="47"/>
      <c r="FV137" s="47"/>
      <c r="FW137" s="47"/>
      <c r="FX137" s="47"/>
      <c r="FY137" s="47"/>
      <c r="FZ137" s="47"/>
      <c r="GA137" s="47"/>
      <c r="GB137" s="47"/>
      <c r="GC137" s="47"/>
      <c r="GD137" s="47"/>
      <c r="GE137" s="47"/>
      <c r="GF137" s="47"/>
      <c r="GG137" s="47"/>
      <c r="GH137" s="47"/>
      <c r="GI137" s="47"/>
      <c r="GJ137" s="47"/>
      <c r="GK137" s="47"/>
      <c r="GL137" s="47"/>
      <c r="GM137" s="47"/>
      <c r="GN137" s="47"/>
    </row>
    <row r="138" spans="1:196" s="185" customFormat="1" ht="15" customHeight="1" thickBot="1" x14ac:dyDescent="0.3">
      <c r="A138" s="66"/>
      <c r="C138" s="186"/>
      <c r="I138" s="209" t="s">
        <v>80</v>
      </c>
      <c r="J138" s="210"/>
      <c r="K138" s="187"/>
      <c r="L138" s="187"/>
      <c r="V138" s="47"/>
      <c r="W138" s="306"/>
      <c r="X138" s="47"/>
      <c r="Y138" s="259"/>
      <c r="Z138" s="47"/>
      <c r="AA138" s="47"/>
      <c r="AB138" s="47"/>
      <c r="AC138" s="259"/>
      <c r="AE138" s="47"/>
      <c r="AF138" s="47"/>
      <c r="AG138" s="47"/>
      <c r="AH138" s="47"/>
      <c r="AI138" s="47"/>
      <c r="AJ138" s="47"/>
      <c r="AO138" s="230" t="s">
        <v>528</v>
      </c>
      <c r="AP138" s="109">
        <v>6</v>
      </c>
      <c r="AQ138" s="81">
        <f t="shared" ref="AQ138:AQ144" si="18">AVERAGE(AR138:AT138)</f>
        <v>0.58733333333333337</v>
      </c>
      <c r="AR138" s="197">
        <v>1</v>
      </c>
      <c r="AS138" s="197">
        <v>0.76</v>
      </c>
      <c r="AT138" s="197">
        <v>2E-3</v>
      </c>
      <c r="AU138" s="197">
        <v>0.4</v>
      </c>
      <c r="AV138" s="197">
        <v>0.13</v>
      </c>
      <c r="AW138" s="197">
        <v>2</v>
      </c>
      <c r="AX138" s="110"/>
      <c r="AY138" s="110"/>
      <c r="AZ138" s="110"/>
      <c r="BA138" s="110"/>
      <c r="BB138" s="276"/>
      <c r="BC138" s="103"/>
      <c r="BD138" s="47"/>
      <c r="BE138" s="47"/>
      <c r="BF138" s="47"/>
      <c r="BH138" s="47"/>
      <c r="BI138" s="47"/>
      <c r="BJ138" s="47"/>
      <c r="BK138" s="47"/>
      <c r="BL138" s="47"/>
      <c r="BM138" s="47"/>
      <c r="BN138" s="47"/>
      <c r="BO138" s="47"/>
      <c r="BP138" s="47"/>
      <c r="BQ138" s="47"/>
      <c r="BR138" s="25"/>
      <c r="BS138" s="25"/>
      <c r="BT138" s="47"/>
      <c r="BU138" s="47"/>
      <c r="BV138" s="47"/>
      <c r="BW138" s="47"/>
      <c r="BX138" s="47"/>
      <c r="BY138" s="47"/>
      <c r="BZ138" s="47"/>
      <c r="CA138" s="47"/>
      <c r="CB138" s="47"/>
      <c r="CC138" s="47"/>
      <c r="CD138" s="47"/>
      <c r="CE138" s="47"/>
      <c r="CF138" s="47"/>
      <c r="CG138" s="47"/>
      <c r="CH138" s="47"/>
      <c r="CI138" s="47"/>
      <c r="CJ138" s="47"/>
      <c r="CK138" s="55"/>
      <c r="CL138" s="55"/>
      <c r="CM138" s="55"/>
      <c r="CN138" s="55"/>
      <c r="CO138" s="55"/>
      <c r="CP138" s="55"/>
      <c r="CQ138" s="55"/>
      <c r="CR138" s="55"/>
      <c r="CS138" s="47"/>
      <c r="CT138" s="47"/>
      <c r="CU138" s="47"/>
      <c r="CV138" s="47"/>
      <c r="CW138" s="47"/>
      <c r="CX138" s="47"/>
    </row>
    <row r="139" spans="1:196" s="185" customFormat="1" ht="15" customHeight="1" x14ac:dyDescent="0.25">
      <c r="A139" s="66"/>
      <c r="C139" s="186"/>
      <c r="I139" s="230" t="s">
        <v>528</v>
      </c>
      <c r="J139" s="109">
        <v>6</v>
      </c>
      <c r="K139" s="187"/>
      <c r="L139" s="187"/>
      <c r="V139" s="47"/>
      <c r="W139" s="306"/>
      <c r="X139" s="47"/>
      <c r="Y139" s="259"/>
      <c r="Z139" s="47"/>
      <c r="AA139" s="47"/>
      <c r="AB139" s="47"/>
      <c r="AC139" s="259"/>
      <c r="AD139" s="47"/>
      <c r="AE139" s="47"/>
      <c r="AG139" s="47"/>
      <c r="AH139" s="47"/>
      <c r="AI139" s="47"/>
      <c r="AJ139" s="47"/>
      <c r="AK139" s="47"/>
      <c r="AL139" s="47"/>
      <c r="AM139" s="47"/>
      <c r="AN139" s="47"/>
      <c r="AO139" s="230" t="s">
        <v>551</v>
      </c>
      <c r="AP139" s="109">
        <v>3</v>
      </c>
      <c r="AQ139" s="89">
        <f t="shared" si="18"/>
        <v>5.666666666666667</v>
      </c>
      <c r="AR139" s="110">
        <v>0</v>
      </c>
      <c r="AS139" s="110">
        <v>6</v>
      </c>
      <c r="AT139" s="110">
        <v>11</v>
      </c>
      <c r="AU139" s="110"/>
      <c r="AV139" s="110"/>
      <c r="AW139" s="110"/>
      <c r="AX139" s="110"/>
      <c r="AY139" s="110"/>
      <c r="AZ139" s="110"/>
      <c r="BA139" s="110"/>
      <c r="BB139" s="276"/>
      <c r="BC139" s="103"/>
      <c r="BD139" s="47"/>
      <c r="BE139" s="47"/>
      <c r="BF139" s="47"/>
      <c r="BH139" s="47"/>
      <c r="BI139" s="47"/>
      <c r="BJ139" s="47"/>
      <c r="BK139" s="47"/>
      <c r="BL139" s="47"/>
      <c r="BM139" s="47"/>
      <c r="BN139" s="47"/>
      <c r="BO139" s="47"/>
      <c r="BP139" s="47"/>
      <c r="BQ139" s="47"/>
      <c r="BR139"/>
      <c r="BS139" s="25"/>
      <c r="BT139" s="47"/>
      <c r="BU139" s="47"/>
      <c r="BV139" s="47"/>
      <c r="BW139" s="47"/>
      <c r="BX139" s="47"/>
      <c r="BY139" s="47"/>
      <c r="BZ139" s="47"/>
      <c r="CA139" s="47"/>
      <c r="CB139" s="47"/>
      <c r="CC139" s="47"/>
      <c r="CD139" s="47"/>
      <c r="CE139" s="47"/>
      <c r="CF139" s="47"/>
      <c r="CG139" s="47"/>
      <c r="CH139" s="47"/>
      <c r="CI139" s="47"/>
      <c r="CJ139" s="47"/>
      <c r="CK139" s="55"/>
      <c r="CL139" s="55"/>
      <c r="CM139" s="55"/>
      <c r="CN139" s="55"/>
      <c r="CO139" s="55"/>
      <c r="CP139" s="55"/>
      <c r="CQ139" s="55"/>
      <c r="CR139" s="55"/>
      <c r="CS139" s="47"/>
      <c r="CT139" s="47"/>
      <c r="CU139" s="47"/>
      <c r="CV139" s="47"/>
      <c r="CW139" s="47"/>
      <c r="CX139" s="47"/>
    </row>
    <row r="140" spans="1:196" s="185" customFormat="1" ht="15" customHeight="1" x14ac:dyDescent="0.25">
      <c r="A140" s="66"/>
      <c r="C140" s="186"/>
      <c r="I140" s="230" t="s">
        <v>551</v>
      </c>
      <c r="J140" s="109">
        <v>3</v>
      </c>
      <c r="K140" s="187"/>
      <c r="L140" s="187"/>
      <c r="V140" s="47"/>
      <c r="W140" s="306"/>
      <c r="X140" s="47"/>
      <c r="Y140" s="259"/>
      <c r="Z140" s="47"/>
      <c r="AA140" s="47"/>
      <c r="AB140" s="47"/>
      <c r="AC140" s="259"/>
      <c r="AD140" s="47"/>
      <c r="AE140" s="47"/>
      <c r="AG140" s="47"/>
      <c r="AH140" s="47"/>
      <c r="AI140" s="47"/>
      <c r="AJ140" s="47"/>
      <c r="AK140" s="47"/>
      <c r="AL140" s="47"/>
      <c r="AM140" s="47"/>
      <c r="AN140" s="47"/>
      <c r="AO140" s="230" t="s">
        <v>70</v>
      </c>
      <c r="AP140" s="109">
        <v>3</v>
      </c>
      <c r="AQ140" s="89">
        <f t="shared" si="18"/>
        <v>1</v>
      </c>
      <c r="AR140" s="197" t="s">
        <v>1153</v>
      </c>
      <c r="AS140" s="197" t="s">
        <v>1153</v>
      </c>
      <c r="AT140" s="82">
        <v>1</v>
      </c>
      <c r="AU140" s="82"/>
      <c r="AV140" s="82"/>
      <c r="AW140" s="82"/>
      <c r="AX140" s="82"/>
      <c r="AY140" s="82"/>
      <c r="AZ140" s="82"/>
      <c r="BA140" s="82"/>
      <c r="BB140" s="273"/>
      <c r="BC140" s="103"/>
      <c r="BD140" s="47"/>
      <c r="BE140" s="47"/>
      <c r="BF140" s="47"/>
      <c r="BH140" s="47"/>
      <c r="BI140" s="47"/>
      <c r="BJ140" s="47"/>
      <c r="BK140" s="47"/>
      <c r="BL140" s="47"/>
      <c r="BM140" s="47"/>
      <c r="BN140" s="47"/>
      <c r="BO140" s="47"/>
      <c r="BP140" s="47"/>
      <c r="BQ140" s="47"/>
      <c r="BR140"/>
      <c r="BS140" s="25"/>
      <c r="BT140" s="47"/>
      <c r="BU140" s="47"/>
      <c r="BV140" s="47"/>
      <c r="BW140" s="47"/>
      <c r="BX140" s="47"/>
      <c r="BY140" s="47"/>
      <c r="BZ140" s="47"/>
      <c r="CA140" s="47"/>
      <c r="CB140" s="47"/>
      <c r="CC140" s="47"/>
      <c r="CD140" s="47"/>
      <c r="CE140" s="47"/>
      <c r="CF140" s="47"/>
      <c r="CG140" s="47"/>
      <c r="CH140" s="47"/>
      <c r="CI140" s="47"/>
      <c r="CJ140" s="47"/>
      <c r="CK140" s="55"/>
      <c r="CL140" s="55"/>
      <c r="CM140" s="55"/>
      <c r="CN140" s="55"/>
      <c r="CO140" s="55"/>
      <c r="CP140" s="55"/>
      <c r="CQ140" s="55"/>
      <c r="CR140" s="55"/>
      <c r="CS140" s="47"/>
      <c r="CT140" s="47"/>
      <c r="CU140" s="47"/>
      <c r="CV140" s="47"/>
      <c r="CW140" s="47"/>
      <c r="CX140" s="47"/>
    </row>
    <row r="141" spans="1:196" s="185" customFormat="1" ht="15" customHeight="1" x14ac:dyDescent="0.25">
      <c r="A141" s="66"/>
      <c r="C141" s="186"/>
      <c r="I141" s="230" t="s">
        <v>70</v>
      </c>
      <c r="J141" s="109">
        <v>3</v>
      </c>
      <c r="K141" s="187"/>
      <c r="L141" s="187"/>
      <c r="V141" s="47"/>
      <c r="W141" s="306"/>
      <c r="X141" s="47"/>
      <c r="Y141" s="259"/>
      <c r="Z141" s="47"/>
      <c r="AA141" s="47"/>
      <c r="AB141" s="47"/>
      <c r="AC141" s="259"/>
      <c r="AD141" s="47"/>
      <c r="AG141" s="47"/>
      <c r="AH141" s="47"/>
      <c r="AI141" s="47"/>
      <c r="AJ141" s="47"/>
      <c r="AK141" s="47"/>
      <c r="AL141" s="47"/>
      <c r="AM141" s="47"/>
      <c r="AN141" s="47"/>
      <c r="AO141" s="230" t="s">
        <v>49</v>
      </c>
      <c r="AP141" s="109">
        <v>2</v>
      </c>
      <c r="AQ141" s="89">
        <f t="shared" si="18"/>
        <v>2.5</v>
      </c>
      <c r="AR141" s="110">
        <v>4</v>
      </c>
      <c r="AS141" s="110">
        <v>1</v>
      </c>
      <c r="AT141" s="110"/>
      <c r="AU141" s="110"/>
      <c r="AV141" s="110"/>
      <c r="AW141" s="110"/>
      <c r="AX141" s="110"/>
      <c r="AY141" s="110"/>
      <c r="AZ141" s="110"/>
      <c r="BA141" s="110"/>
      <c r="BB141" s="276"/>
      <c r="BC141" s="267"/>
      <c r="BD141" s="47"/>
      <c r="BE141" s="47"/>
      <c r="BF141" s="47"/>
      <c r="BH141" s="47"/>
      <c r="BI141" s="47"/>
      <c r="BJ141" s="47"/>
      <c r="BK141" s="47"/>
      <c r="BL141" s="47"/>
      <c r="BM141" s="47"/>
      <c r="BN141" s="47"/>
      <c r="BO141" s="47"/>
      <c r="BP141" s="47"/>
      <c r="BQ141" s="47"/>
      <c r="BR141"/>
      <c r="BS141" s="25"/>
      <c r="BT141" s="47"/>
      <c r="BU141" s="47"/>
      <c r="BV141" s="47"/>
      <c r="BW141" s="47"/>
      <c r="BX141" s="47"/>
      <c r="BY141" s="47"/>
      <c r="BZ141" s="47"/>
      <c r="CA141" s="47"/>
      <c r="CB141" s="47"/>
      <c r="CC141" s="47"/>
      <c r="CD141" s="47"/>
      <c r="CE141" s="47"/>
      <c r="CF141" s="47"/>
      <c r="CG141" s="47"/>
      <c r="CH141" s="47"/>
      <c r="CI141" s="47"/>
      <c r="CJ141" s="47"/>
      <c r="CK141" s="55"/>
      <c r="CL141" s="55"/>
      <c r="CM141" s="55"/>
      <c r="CN141" s="55"/>
      <c r="CO141" s="55"/>
      <c r="CP141" s="55"/>
      <c r="CQ141" s="55"/>
      <c r="CR141" s="55"/>
      <c r="CS141" s="47"/>
      <c r="CT141" s="47"/>
      <c r="CU141" s="47"/>
      <c r="CV141" s="47"/>
      <c r="CW141" s="47"/>
      <c r="CX141" s="47"/>
    </row>
    <row r="142" spans="1:196" s="185" customFormat="1" ht="15" customHeight="1" x14ac:dyDescent="0.25">
      <c r="A142" s="66"/>
      <c r="C142" s="186"/>
      <c r="I142" s="230" t="s">
        <v>49</v>
      </c>
      <c r="J142" s="109">
        <v>2</v>
      </c>
      <c r="K142" s="187"/>
      <c r="L142" s="187"/>
      <c r="V142" s="47"/>
      <c r="W142" s="306"/>
      <c r="X142" s="47"/>
      <c r="Y142" s="259"/>
      <c r="Z142" s="47"/>
      <c r="AA142" s="47"/>
      <c r="AB142" s="47"/>
      <c r="AC142" s="259"/>
      <c r="AD142" s="47"/>
      <c r="AF142" s="47"/>
      <c r="AG142" s="47"/>
      <c r="AH142" s="47"/>
      <c r="AI142" s="47"/>
      <c r="AJ142" s="47"/>
      <c r="AK142" s="47"/>
      <c r="AL142" s="47"/>
      <c r="AM142" s="47"/>
      <c r="AN142" s="47"/>
      <c r="AO142" s="230" t="s">
        <v>45</v>
      </c>
      <c r="AP142" s="109">
        <v>2</v>
      </c>
      <c r="AQ142" s="89">
        <f t="shared" si="18"/>
        <v>0.2</v>
      </c>
      <c r="AR142" s="207">
        <v>0.2</v>
      </c>
      <c r="AS142" s="110">
        <v>0.2</v>
      </c>
      <c r="AT142" s="207"/>
      <c r="AU142" s="110"/>
      <c r="AV142" s="207"/>
      <c r="AW142" s="110"/>
      <c r="AX142" s="207"/>
      <c r="AY142" s="110"/>
      <c r="AZ142" s="207"/>
      <c r="BA142" s="110"/>
      <c r="BB142" s="278"/>
      <c r="BC142" s="267"/>
      <c r="BD142" s="47"/>
      <c r="BE142" s="47"/>
      <c r="BF142" s="47"/>
      <c r="BH142" s="47"/>
      <c r="BI142" s="47"/>
      <c r="BJ142" s="47"/>
      <c r="BK142" s="47"/>
      <c r="BL142" s="47"/>
      <c r="BM142" s="47"/>
      <c r="BN142" s="47"/>
      <c r="BO142" s="47"/>
      <c r="BP142" s="47"/>
      <c r="BQ142" s="47"/>
      <c r="BR142" s="47"/>
      <c r="BS142" s="25"/>
      <c r="BT142" s="47"/>
      <c r="BU142" s="47"/>
      <c r="BV142" s="47"/>
      <c r="BW142" s="47"/>
      <c r="BX142" s="47"/>
      <c r="BY142" s="47"/>
      <c r="BZ142" s="47"/>
      <c r="CA142" s="47"/>
      <c r="CB142" s="47"/>
      <c r="CC142" s="47"/>
      <c r="CD142" s="47"/>
      <c r="CE142" s="47"/>
      <c r="CF142" s="47"/>
      <c r="CG142" s="47"/>
      <c r="CH142" s="47"/>
      <c r="CI142" s="47"/>
      <c r="CJ142" s="47"/>
      <c r="CK142" s="55"/>
      <c r="CL142" s="55"/>
      <c r="CM142" s="55"/>
      <c r="CN142" s="55"/>
      <c r="CO142" s="55"/>
      <c r="CP142" s="55"/>
    </row>
    <row r="143" spans="1:196" s="185" customFormat="1" ht="15" customHeight="1" x14ac:dyDescent="0.25">
      <c r="A143" s="66"/>
      <c r="C143" s="186"/>
      <c r="I143" s="230" t="s">
        <v>45</v>
      </c>
      <c r="J143" s="109">
        <v>2</v>
      </c>
      <c r="K143" s="187"/>
      <c r="L143" s="187"/>
      <c r="V143" s="47"/>
      <c r="W143" s="306"/>
      <c r="X143" s="47"/>
      <c r="Y143" s="259"/>
      <c r="Z143" s="47"/>
      <c r="AA143" s="47"/>
      <c r="AB143" s="47"/>
      <c r="AC143" s="259"/>
      <c r="AD143" s="47"/>
      <c r="AF143" s="47"/>
      <c r="AG143" s="47"/>
      <c r="AH143" s="47"/>
      <c r="AI143" s="47"/>
      <c r="AJ143" s="47"/>
      <c r="AK143" s="47"/>
      <c r="AL143" s="47"/>
      <c r="AM143" s="47"/>
      <c r="AN143" s="47"/>
      <c r="AO143" s="230" t="s">
        <v>62</v>
      </c>
      <c r="AP143" s="109">
        <v>1</v>
      </c>
      <c r="AQ143" s="89">
        <f t="shared" si="18"/>
        <v>9</v>
      </c>
      <c r="AR143" s="82">
        <v>9</v>
      </c>
      <c r="AS143" s="82"/>
      <c r="AT143" s="82"/>
      <c r="AU143" s="82"/>
      <c r="AV143" s="82"/>
      <c r="AW143" s="82"/>
      <c r="AX143" s="82"/>
      <c r="AY143" s="82"/>
      <c r="AZ143" s="82"/>
      <c r="BA143" s="82"/>
      <c r="BB143" s="273"/>
      <c r="BC143" s="267"/>
      <c r="BD143" s="47"/>
      <c r="BE143" s="47"/>
      <c r="BF143" s="47"/>
      <c r="BH143" s="47"/>
      <c r="BI143" s="47"/>
      <c r="BJ143" s="47"/>
      <c r="BK143" s="47"/>
      <c r="BL143" s="47"/>
      <c r="BM143" s="47"/>
      <c r="BN143" s="47"/>
      <c r="BO143" s="47"/>
      <c r="BP143" s="47"/>
      <c r="BQ143" s="47"/>
      <c r="BR143" s="47"/>
      <c r="BS143" s="25"/>
      <c r="BT143" s="47"/>
      <c r="BU143" s="47"/>
      <c r="BV143" s="47"/>
      <c r="BW143" s="47"/>
      <c r="BX143" s="47"/>
      <c r="BY143" s="47"/>
      <c r="BZ143" s="47"/>
      <c r="CA143" s="47"/>
      <c r="CB143" s="47"/>
      <c r="CC143" s="47"/>
      <c r="CD143" s="47"/>
      <c r="CE143" s="47"/>
      <c r="CF143" s="47"/>
      <c r="CG143" s="47"/>
      <c r="CH143" s="47"/>
      <c r="CI143" s="47"/>
      <c r="CJ143" s="47"/>
      <c r="CK143" s="55"/>
      <c r="CL143" s="55"/>
      <c r="CM143" s="55"/>
      <c r="CN143" s="55"/>
      <c r="CO143" s="55"/>
    </row>
    <row r="144" spans="1:196" s="185" customFormat="1" ht="15" customHeight="1" x14ac:dyDescent="0.25">
      <c r="A144" s="66"/>
      <c r="C144" s="186"/>
      <c r="I144" s="230" t="s">
        <v>62</v>
      </c>
      <c r="J144" s="109">
        <v>1</v>
      </c>
      <c r="K144" s="187"/>
      <c r="L144" s="63"/>
      <c r="M144" s="4"/>
      <c r="N144" s="4"/>
      <c r="O144" s="4"/>
      <c r="P144" s="4"/>
      <c r="Q144" s="4"/>
      <c r="R144" s="4"/>
      <c r="V144" s="47"/>
      <c r="W144" s="306"/>
      <c r="X144" s="47"/>
      <c r="Y144" s="259"/>
      <c r="Z144" s="47"/>
      <c r="AA144" s="47"/>
      <c r="AB144" s="47"/>
      <c r="AC144" s="259"/>
      <c r="AD144" s="47"/>
      <c r="AE144" s="47"/>
      <c r="AF144" s="47"/>
      <c r="AG144" s="47"/>
      <c r="AH144" s="47"/>
      <c r="AI144" s="47"/>
      <c r="AJ144" s="47"/>
      <c r="AK144" s="47"/>
      <c r="AL144" s="47"/>
      <c r="AM144" s="47"/>
      <c r="AN144" s="47"/>
      <c r="AO144" s="230" t="s">
        <v>562</v>
      </c>
      <c r="AP144" s="109">
        <v>1</v>
      </c>
      <c r="AQ144" s="89">
        <f t="shared" si="18"/>
        <v>10</v>
      </c>
      <c r="AR144" s="82">
        <v>10</v>
      </c>
      <c r="AS144" s="82"/>
      <c r="AT144" s="82"/>
      <c r="AU144" s="82"/>
      <c r="AV144" s="82"/>
      <c r="AW144" s="82"/>
      <c r="AX144" s="82"/>
      <c r="AY144" s="82"/>
      <c r="AZ144" s="82"/>
      <c r="BA144" s="82"/>
      <c r="BB144" s="273"/>
      <c r="BC144" s="267"/>
      <c r="BD144" s="47"/>
      <c r="BE144" s="47"/>
      <c r="BF144" s="47"/>
      <c r="BH144" s="47"/>
      <c r="BI144" s="47"/>
      <c r="BJ144" s="47"/>
      <c r="BK144" s="47"/>
      <c r="BL144" s="47"/>
      <c r="BM144" s="47"/>
      <c r="BN144" s="47"/>
      <c r="BO144" s="47"/>
      <c r="BP144" s="47"/>
      <c r="BQ144" s="47"/>
      <c r="BR144" s="47"/>
      <c r="BS144" s="25"/>
      <c r="BT144" s="47"/>
      <c r="BU144" s="47"/>
      <c r="BV144" s="47"/>
      <c r="BW144" s="47"/>
      <c r="BX144" s="47"/>
      <c r="BY144" s="47"/>
      <c r="BZ144" s="47"/>
      <c r="CA144" s="47"/>
      <c r="CB144" s="47"/>
      <c r="CC144" s="47"/>
      <c r="CD144" s="47"/>
      <c r="CE144" s="47"/>
      <c r="CF144" s="47"/>
      <c r="CG144" s="47"/>
      <c r="CH144" s="47"/>
      <c r="CI144" s="47"/>
      <c r="CJ144" s="47"/>
      <c r="CK144" s="55"/>
      <c r="CL144" s="55"/>
      <c r="CM144" s="55"/>
      <c r="CN144" s="55"/>
      <c r="CO144" s="55"/>
    </row>
    <row r="145" spans="1:103" s="185" customFormat="1" ht="15" customHeight="1" x14ac:dyDescent="0.25">
      <c r="A145" s="123"/>
      <c r="B145" s="4"/>
      <c r="C145" s="65"/>
      <c r="D145" s="4"/>
      <c r="E145" s="4"/>
      <c r="F145" s="4"/>
      <c r="G145" s="4"/>
      <c r="H145" s="4"/>
      <c r="I145" s="230" t="s">
        <v>562</v>
      </c>
      <c r="J145" s="109">
        <v>1</v>
      </c>
      <c r="K145" s="187"/>
      <c r="L145" s="63"/>
      <c r="M145" s="4"/>
      <c r="N145" s="4"/>
      <c r="O145" s="4"/>
      <c r="P145" s="4"/>
      <c r="Q145" s="4"/>
      <c r="R145" s="4"/>
      <c r="V145" s="47"/>
      <c r="W145" s="306"/>
      <c r="X145" s="47"/>
      <c r="Y145" s="259"/>
      <c r="Z145" s="47"/>
      <c r="AA145" s="47"/>
      <c r="AB145" s="47"/>
      <c r="AC145" s="259"/>
      <c r="AD145" s="47"/>
      <c r="AE145" s="47"/>
      <c r="AF145" s="47"/>
      <c r="AG145" s="47"/>
      <c r="AH145" s="47"/>
      <c r="AI145" s="47"/>
      <c r="AJ145" s="47"/>
      <c r="AK145" s="47"/>
      <c r="AL145" s="47"/>
      <c r="AM145" s="47"/>
      <c r="AN145" s="47"/>
      <c r="AO145" s="230" t="s">
        <v>550</v>
      </c>
      <c r="AP145" s="109">
        <v>1</v>
      </c>
      <c r="AQ145" s="89">
        <f t="shared" ref="AQ145:AQ146" si="19">AVERAGE(AR145:AT145)</f>
        <v>1</v>
      </c>
      <c r="AR145" s="82">
        <v>1</v>
      </c>
      <c r="AS145" s="82"/>
      <c r="AT145" s="82"/>
      <c r="AU145" s="82"/>
      <c r="AV145" s="82"/>
      <c r="AW145" s="82"/>
      <c r="AX145" s="82"/>
      <c r="AY145" s="82"/>
      <c r="AZ145" s="82"/>
      <c r="BA145" s="82"/>
      <c r="BB145" s="273"/>
      <c r="BC145" s="267"/>
      <c r="BD145" s="47"/>
      <c r="BE145" s="47"/>
      <c r="BF145" s="47"/>
      <c r="BH145" s="47"/>
      <c r="BI145" s="47"/>
      <c r="BJ145" s="47"/>
      <c r="BK145" s="47"/>
      <c r="BL145" s="47"/>
      <c r="BM145" s="47"/>
      <c r="BN145" s="47"/>
      <c r="BO145" s="47"/>
      <c r="BP145" s="47"/>
      <c r="BQ145" s="47"/>
      <c r="BR145" s="47"/>
      <c r="BS145"/>
      <c r="BT145" s="47"/>
      <c r="BU145" s="47"/>
      <c r="BV145" s="47"/>
      <c r="BW145" s="47"/>
      <c r="BX145" s="47"/>
      <c r="BY145" s="47"/>
      <c r="BZ145" s="47"/>
      <c r="CA145" s="47"/>
      <c r="CB145" s="47"/>
      <c r="CC145" s="47"/>
      <c r="CD145" s="47"/>
      <c r="CE145" s="47"/>
      <c r="CF145" s="47"/>
      <c r="CG145" s="47"/>
      <c r="CH145" s="47"/>
      <c r="CI145" s="47"/>
      <c r="CJ145" s="47"/>
      <c r="CK145" s="55"/>
      <c r="CL145" s="55"/>
      <c r="CM145" s="55"/>
      <c r="CN145" s="55"/>
      <c r="CO145" s="55"/>
      <c r="CQ145" s="55"/>
      <c r="CR145" s="55"/>
      <c r="CS145" s="47"/>
      <c r="CT145" s="47"/>
      <c r="CU145" s="47"/>
      <c r="CV145" s="47"/>
      <c r="CW145" s="47"/>
      <c r="CX145" s="47"/>
    </row>
    <row r="146" spans="1:103" s="185" customFormat="1" ht="15" customHeight="1" x14ac:dyDescent="0.25">
      <c r="A146" s="123"/>
      <c r="B146" s="4"/>
      <c r="C146" s="65"/>
      <c r="D146" s="4"/>
      <c r="E146" s="4"/>
      <c r="F146" s="4"/>
      <c r="G146" s="4"/>
      <c r="H146" s="4"/>
      <c r="I146" s="230" t="s">
        <v>550</v>
      </c>
      <c r="J146" s="109">
        <v>1</v>
      </c>
      <c r="K146" s="4"/>
      <c r="L146" s="63"/>
      <c r="M146" s="4"/>
      <c r="N146" s="4"/>
      <c r="O146" s="4"/>
      <c r="P146" s="4"/>
      <c r="Q146" s="4"/>
      <c r="R146" s="4"/>
      <c r="S146" s="4"/>
      <c r="V146" s="47"/>
      <c r="W146" s="306"/>
      <c r="X146" s="47"/>
      <c r="Y146" s="259"/>
      <c r="Z146" s="47"/>
      <c r="AA146" s="47"/>
      <c r="AB146" s="47"/>
      <c r="AC146" s="259"/>
      <c r="AD146" s="47"/>
      <c r="AE146" s="47"/>
      <c r="AF146" s="47"/>
      <c r="AG146" s="47"/>
      <c r="AH146" s="47"/>
      <c r="AI146" s="47"/>
      <c r="AJ146" s="47"/>
      <c r="AK146" s="47"/>
      <c r="AL146" s="47"/>
      <c r="AM146" s="47"/>
      <c r="AN146" s="47"/>
      <c r="AO146" s="230" t="s">
        <v>42</v>
      </c>
      <c r="AP146" s="109">
        <v>1</v>
      </c>
      <c r="AQ146" s="89">
        <f t="shared" si="19"/>
        <v>0.7</v>
      </c>
      <c r="AR146" s="82">
        <v>0.7</v>
      </c>
      <c r="AS146" s="82"/>
      <c r="AT146" s="82"/>
      <c r="AU146" s="82"/>
      <c r="AV146" s="82"/>
      <c r="AW146" s="82"/>
      <c r="AX146" s="82"/>
      <c r="AY146" s="82"/>
      <c r="AZ146" s="82"/>
      <c r="BA146" s="82"/>
      <c r="BB146" s="273"/>
      <c r="BC146" s="267"/>
      <c r="BD146" s="47"/>
      <c r="BE146" s="47"/>
      <c r="BF146" s="47"/>
      <c r="BH146" s="47"/>
      <c r="BI146" s="47"/>
      <c r="BJ146" s="47"/>
      <c r="BK146" s="47"/>
      <c r="BL146" s="47"/>
      <c r="BM146" s="47"/>
      <c r="BN146" s="47"/>
      <c r="BO146" s="47"/>
      <c r="BP146" s="47"/>
      <c r="BQ146" s="47"/>
      <c r="BR146" s="47"/>
      <c r="BS146"/>
      <c r="BT146" s="47"/>
      <c r="BU146" s="47"/>
      <c r="BV146" s="47"/>
      <c r="BW146" s="47"/>
      <c r="BX146" s="47"/>
      <c r="BY146" s="47"/>
      <c r="BZ146" s="47"/>
      <c r="CA146" s="47"/>
      <c r="CB146" s="47"/>
      <c r="CE146" s="47"/>
      <c r="CF146" s="47"/>
      <c r="CG146" s="47"/>
      <c r="CH146" s="47"/>
      <c r="CI146" s="47"/>
      <c r="CJ146" s="47"/>
      <c r="CK146" s="55"/>
      <c r="CL146" s="55"/>
      <c r="CM146" s="55"/>
      <c r="CP146" s="55"/>
      <c r="CQ146" s="55"/>
      <c r="CR146" s="55"/>
      <c r="CS146" s="47"/>
      <c r="CT146" s="47"/>
      <c r="CU146" s="47"/>
      <c r="CV146" s="47"/>
      <c r="CW146" s="47"/>
      <c r="CX146" s="47"/>
    </row>
    <row r="147" spans="1:103" s="185" customFormat="1" ht="15" customHeight="1" thickBot="1" x14ac:dyDescent="0.3">
      <c r="A147" s="123"/>
      <c r="B147" s="4"/>
      <c r="C147" s="65"/>
      <c r="D147" s="4"/>
      <c r="E147" s="4"/>
      <c r="F147" s="4"/>
      <c r="G147" s="4"/>
      <c r="H147" s="4"/>
      <c r="I147" s="230" t="s">
        <v>42</v>
      </c>
      <c r="J147" s="109">
        <v>1</v>
      </c>
      <c r="K147" s="4"/>
      <c r="L147" s="63"/>
      <c r="M147" s="4"/>
      <c r="N147" s="4"/>
      <c r="O147" s="4"/>
      <c r="P147" s="4"/>
      <c r="Q147" s="4"/>
      <c r="R147" s="4"/>
      <c r="S147" s="4"/>
      <c r="U147" s="4"/>
      <c r="V147" s="47"/>
      <c r="W147" s="306"/>
      <c r="X147" s="47"/>
      <c r="Y147" s="259"/>
      <c r="Z147" s="47"/>
      <c r="AA147" s="47"/>
      <c r="AB147" s="47"/>
      <c r="AC147" s="259"/>
      <c r="AD147" s="47"/>
      <c r="AE147" s="47"/>
      <c r="AF147" s="47"/>
      <c r="AG147" s="47"/>
      <c r="AH147" s="47"/>
      <c r="AI147" s="47"/>
      <c r="AJ147" s="47"/>
      <c r="AK147" s="47"/>
      <c r="AL147" s="47"/>
      <c r="AM147" s="47"/>
      <c r="AN147" s="47"/>
      <c r="AO147" s="120" t="s">
        <v>67</v>
      </c>
      <c r="AP147" s="105">
        <f>SUM(AP138:AP146)</f>
        <v>20</v>
      </c>
      <c r="AQ147" s="67"/>
      <c r="AR147" s="67"/>
      <c r="AS147" s="67"/>
      <c r="AT147" s="67"/>
      <c r="AU147"/>
      <c r="AV147" s="47"/>
      <c r="AW147" s="47"/>
      <c r="AX147" s="55"/>
      <c r="AY147" s="55"/>
      <c r="AZ147" s="55"/>
      <c r="BA147" s="55"/>
      <c r="BB147" s="282"/>
      <c r="BC147" s="267"/>
      <c r="BD147" s="47"/>
      <c r="BF147" s="47"/>
      <c r="BI147" s="47"/>
      <c r="BQ147" s="47"/>
      <c r="BR147" s="47"/>
      <c r="BS147"/>
      <c r="BT147" s="47"/>
      <c r="BU147" s="47"/>
      <c r="BV147" s="47"/>
      <c r="BW147" s="47"/>
      <c r="BX147" s="47"/>
      <c r="BY147" s="47"/>
      <c r="BZ147" s="47"/>
      <c r="CA147" s="47"/>
      <c r="CB147" s="47"/>
      <c r="CE147" s="47"/>
      <c r="CF147" s="47"/>
      <c r="CG147" s="47"/>
      <c r="CH147" s="47"/>
      <c r="CI147" s="47"/>
      <c r="CJ147" s="47"/>
      <c r="CK147" s="55"/>
      <c r="CL147" s="55"/>
      <c r="CM147" s="55"/>
      <c r="CP147" s="55"/>
      <c r="CQ147" s="55"/>
      <c r="CR147" s="55"/>
      <c r="CS147" s="47"/>
      <c r="CT147" s="47"/>
      <c r="CU147" s="47"/>
      <c r="CV147" s="47"/>
      <c r="CW147" s="47"/>
      <c r="CX147" s="47"/>
    </row>
    <row r="148" spans="1:103" ht="15" customHeight="1" thickBot="1" x14ac:dyDescent="0.3">
      <c r="I148" s="235" t="s">
        <v>67</v>
      </c>
      <c r="J148" s="119">
        <f>SUM(J139:J147)</f>
        <v>20</v>
      </c>
      <c r="V148" s="47"/>
      <c r="W148" s="306"/>
      <c r="X148" s="47"/>
      <c r="Y148" s="259"/>
      <c r="Z148" s="47"/>
      <c r="AA148" s="47"/>
      <c r="AB148" s="47"/>
      <c r="AC148" s="259"/>
      <c r="AD148" s="47"/>
      <c r="AE148" s="47"/>
      <c r="AF148" s="47"/>
      <c r="AG148" s="47"/>
      <c r="AH148" s="47"/>
      <c r="AI148" s="47"/>
      <c r="AJ148" s="47"/>
      <c r="AK148" s="47"/>
      <c r="AL148" s="47"/>
      <c r="AM148" s="47"/>
      <c r="AN148" s="47"/>
      <c r="AO148" s="185"/>
      <c r="AP148" s="185"/>
      <c r="AQ148"/>
      <c r="AR148" s="67"/>
      <c r="AS148" s="67"/>
      <c r="AT148" s="67"/>
      <c r="AU148" s="67"/>
      <c r="AV148" s="47"/>
      <c r="AW148" s="47"/>
      <c r="AX148" s="55"/>
      <c r="AY148" s="55"/>
      <c r="AZ148" s="55"/>
      <c r="BA148" s="55"/>
      <c r="BB148" s="282"/>
      <c r="BC148" s="267"/>
      <c r="BD148" s="47"/>
      <c r="BE148" s="185"/>
      <c r="BF148" s="47"/>
      <c r="BG148" s="185"/>
      <c r="BH148" s="185"/>
      <c r="BI148" s="47"/>
      <c r="BJ148" s="185"/>
      <c r="BK148" s="185"/>
      <c r="BL148" s="185"/>
      <c r="BM148" s="185"/>
      <c r="BN148" s="185"/>
      <c r="BO148" s="185"/>
      <c r="BP148" s="185"/>
      <c r="BQ148" s="47"/>
      <c r="BR148" s="47"/>
      <c r="BS148" s="47"/>
      <c r="BT148" s="47"/>
      <c r="BU148" s="47"/>
      <c r="BV148" s="47"/>
      <c r="BW148" s="47"/>
      <c r="BX148" s="47"/>
      <c r="BY148" s="47"/>
      <c r="BZ148" s="47"/>
      <c r="CA148" s="47"/>
      <c r="CB148" s="47"/>
      <c r="CC148" s="185"/>
      <c r="CD148" s="185"/>
      <c r="CE148" s="47"/>
      <c r="CF148" s="47"/>
      <c r="CG148" s="47"/>
      <c r="CH148" s="47"/>
      <c r="CI148" s="47"/>
      <c r="CJ148" s="47"/>
      <c r="CK148" s="55"/>
      <c r="CL148" s="55"/>
      <c r="CM148" s="55"/>
      <c r="CN148" s="185"/>
      <c r="CO148" s="185"/>
      <c r="CP148" s="55"/>
      <c r="CQ148" s="55"/>
      <c r="CR148" s="55"/>
      <c r="CS148" s="47"/>
      <c r="CT148" s="47"/>
      <c r="CU148" s="47"/>
      <c r="CV148" s="47"/>
      <c r="CW148" s="47"/>
      <c r="CX148" s="47"/>
      <c r="CY148" s="185"/>
    </row>
    <row r="149" spans="1:103" ht="15" customHeight="1" thickBot="1" x14ac:dyDescent="0.3">
      <c r="I149" s="228"/>
      <c r="J149" s="185"/>
      <c r="V149" s="47"/>
      <c r="W149" s="306"/>
      <c r="X149" s="47"/>
      <c r="Y149" s="259"/>
      <c r="Z149" s="47"/>
      <c r="AA149" s="47"/>
      <c r="AB149" s="47"/>
      <c r="AC149" s="259"/>
      <c r="AD149" s="47"/>
      <c r="AE149" s="47"/>
      <c r="AF149" s="47"/>
      <c r="AG149" s="47"/>
      <c r="AH149" s="47"/>
      <c r="AI149" s="47"/>
      <c r="AJ149" s="47"/>
      <c r="AK149" s="47"/>
      <c r="AL149" s="47"/>
      <c r="AM149" s="47"/>
      <c r="AN149" s="47"/>
      <c r="AO149" s="211" t="s">
        <v>102</v>
      </c>
      <c r="AP149" s="212"/>
      <c r="AQ149" s="108" t="s">
        <v>91</v>
      </c>
      <c r="AR149"/>
      <c r="AS149"/>
      <c r="AT149"/>
      <c r="AU149"/>
      <c r="AV149" s="47"/>
      <c r="AW149" s="47"/>
      <c r="AX149" s="55"/>
      <c r="AY149" s="55"/>
      <c r="AZ149" s="55"/>
      <c r="BA149" s="55"/>
      <c r="BB149" s="282"/>
      <c r="BC149" s="267"/>
      <c r="BD149" s="47"/>
      <c r="BE149" s="185"/>
      <c r="BF149" s="47"/>
      <c r="BG149" s="185"/>
      <c r="BH149" s="185"/>
      <c r="BI149" s="47"/>
      <c r="BJ149" s="185"/>
      <c r="BK149" s="185"/>
      <c r="BL149" s="185"/>
      <c r="BM149" s="185"/>
      <c r="BN149" s="185"/>
      <c r="BO149" s="185"/>
      <c r="BP149" s="185"/>
      <c r="BQ149" s="47"/>
      <c r="BR149" s="47"/>
      <c r="BS149" s="47"/>
      <c r="BT149" s="47"/>
      <c r="BU149" s="47"/>
      <c r="BV149" s="47"/>
      <c r="BW149" s="47"/>
      <c r="BX149" s="47"/>
      <c r="BY149" s="47"/>
      <c r="BZ149" s="47"/>
      <c r="CA149" s="47"/>
      <c r="CB149" s="47"/>
      <c r="CC149" s="185"/>
      <c r="CD149" s="185"/>
      <c r="CE149" s="47"/>
      <c r="CF149" s="47"/>
      <c r="CG149" s="47"/>
      <c r="CH149" s="47"/>
      <c r="CI149" s="47"/>
      <c r="CJ149" s="47"/>
      <c r="CK149" s="55"/>
      <c r="CL149" s="55"/>
      <c r="CM149" s="55"/>
      <c r="CN149" s="185"/>
      <c r="CO149" s="185"/>
      <c r="CP149" s="55"/>
      <c r="CQ149" s="55"/>
      <c r="CR149" s="55"/>
      <c r="CS149" s="47"/>
      <c r="CT149" s="47"/>
      <c r="CU149" s="47"/>
      <c r="CV149" s="47"/>
      <c r="CW149" s="47"/>
      <c r="CX149" s="47"/>
      <c r="CY149" s="185"/>
    </row>
    <row r="150" spans="1:103" ht="15" customHeight="1" thickBot="1" x14ac:dyDescent="0.3">
      <c r="I150" s="211" t="s">
        <v>102</v>
      </c>
      <c r="J150" s="212"/>
      <c r="V150" s="47"/>
      <c r="W150" s="306"/>
      <c r="X150" s="47"/>
      <c r="Y150" s="259"/>
      <c r="Z150" s="47"/>
      <c r="AA150" s="47"/>
      <c r="AB150" s="47"/>
      <c r="AC150" s="259"/>
      <c r="AD150" s="47"/>
      <c r="AE150" s="47"/>
      <c r="AF150" s="47"/>
      <c r="AG150" s="47"/>
      <c r="AH150" s="47"/>
      <c r="AI150" s="47"/>
      <c r="AJ150" s="47"/>
      <c r="AK150" s="47"/>
      <c r="AL150" s="47"/>
      <c r="AM150" s="47"/>
      <c r="AN150" s="47"/>
      <c r="AO150" s="289" t="s">
        <v>749</v>
      </c>
      <c r="AP150" s="294">
        <v>2</v>
      </c>
      <c r="AQ150" s="246">
        <f t="shared" ref="AQ150" si="20">AVERAGE(AR150:AT150)</f>
        <v>1.85</v>
      </c>
      <c r="AR150" s="110">
        <v>2.7</v>
      </c>
      <c r="AS150" s="110">
        <v>1</v>
      </c>
      <c r="AT150" s="110"/>
      <c r="AU150" s="110"/>
      <c r="AV150" s="110"/>
      <c r="AW150" s="110"/>
      <c r="AX150" s="110"/>
      <c r="AY150" s="110"/>
      <c r="AZ150" s="110"/>
      <c r="BA150" s="110"/>
      <c r="BB150" s="276"/>
      <c r="BC150" s="267"/>
      <c r="BD150" s="185"/>
      <c r="BE150" s="185"/>
      <c r="BF150" s="185"/>
      <c r="BG150" s="185"/>
      <c r="BH150" s="185"/>
      <c r="BI150" s="47"/>
      <c r="BJ150" s="47"/>
      <c r="BK150" s="47"/>
      <c r="BL150" s="47"/>
      <c r="BM150" s="47"/>
      <c r="BN150" s="47"/>
      <c r="BO150" s="47"/>
      <c r="BP150" s="47"/>
      <c r="BQ150" s="47"/>
      <c r="BR150" s="47"/>
      <c r="BS150" s="47"/>
      <c r="BT150" s="47"/>
      <c r="BU150" s="47"/>
      <c r="BV150" s="47"/>
      <c r="BW150" s="47"/>
      <c r="BX150" s="47"/>
      <c r="BY150" s="47"/>
      <c r="BZ150" s="47"/>
      <c r="CA150" s="47"/>
      <c r="CB150" s="47"/>
      <c r="CC150" s="185"/>
      <c r="CD150" s="185"/>
      <c r="CE150" s="47"/>
      <c r="CF150" s="47"/>
      <c r="CG150" s="47"/>
      <c r="CH150" s="47"/>
      <c r="CI150" s="47"/>
      <c r="CJ150" s="47"/>
      <c r="CK150" s="55"/>
      <c r="CL150" s="55"/>
      <c r="CM150" s="55"/>
      <c r="CN150" s="185"/>
      <c r="CO150" s="185"/>
      <c r="CP150" s="55"/>
      <c r="CQ150" s="55"/>
      <c r="CR150" s="55"/>
      <c r="CS150" s="47"/>
      <c r="CT150" s="47"/>
      <c r="CU150" s="47"/>
      <c r="CV150" s="47"/>
      <c r="CW150" s="47"/>
      <c r="CX150" s="47"/>
      <c r="CY150" s="185"/>
    </row>
    <row r="151" spans="1:103" ht="15" customHeight="1" thickBot="1" x14ac:dyDescent="0.3">
      <c r="I151" s="289" t="s">
        <v>749</v>
      </c>
      <c r="J151" s="290">
        <v>2</v>
      </c>
      <c r="V151" s="47"/>
      <c r="W151" s="306"/>
      <c r="X151" s="47"/>
      <c r="Y151" s="259"/>
      <c r="Z151" s="47"/>
      <c r="AA151" s="47"/>
      <c r="AB151" s="47"/>
      <c r="AC151" s="259"/>
      <c r="AD151" s="47"/>
      <c r="AE151" s="47"/>
      <c r="AF151" s="47"/>
      <c r="AG151" s="47"/>
      <c r="AH151" s="47"/>
      <c r="AI151" s="47"/>
      <c r="AJ151" s="47"/>
      <c r="AK151" s="47"/>
      <c r="AL151" s="47"/>
      <c r="AM151" s="47"/>
      <c r="AN151" s="47"/>
      <c r="AO151" s="120" t="s">
        <v>67</v>
      </c>
      <c r="AP151" s="105">
        <f>AP150</f>
        <v>2</v>
      </c>
      <c r="AQ151" s="291"/>
      <c r="AR151" s="292"/>
      <c r="AS151" s="292"/>
      <c r="AT151" s="292"/>
      <c r="AU151" s="292"/>
      <c r="AV151" s="292"/>
      <c r="AW151" s="292"/>
      <c r="AX151" s="292"/>
      <c r="AY151" s="292"/>
      <c r="AZ151" s="292"/>
      <c r="BA151" s="292"/>
      <c r="BB151" s="293"/>
      <c r="BC151" s="267"/>
      <c r="BD151" s="185"/>
      <c r="BE151" s="185"/>
      <c r="BF151" s="185"/>
      <c r="BG151" s="185"/>
      <c r="BH151" s="185"/>
      <c r="BI151" s="47"/>
      <c r="BQ151" s="47"/>
      <c r="BR151" s="47"/>
      <c r="BS151" s="47"/>
      <c r="BT151" s="47"/>
      <c r="BU151" s="47"/>
      <c r="BV151" s="47"/>
      <c r="BW151" s="47"/>
      <c r="BX151" s="47"/>
      <c r="BY151" s="47"/>
      <c r="BZ151" s="47"/>
      <c r="CA151" s="47"/>
      <c r="CB151" s="47"/>
      <c r="CC151" s="47"/>
      <c r="CD151" s="47"/>
      <c r="CE151" s="47"/>
      <c r="CF151" s="47"/>
      <c r="CG151" s="47"/>
      <c r="CH151" s="47"/>
      <c r="CI151" s="47"/>
      <c r="CJ151" s="47"/>
      <c r="CK151" s="55"/>
      <c r="CL151" s="55"/>
      <c r="CM151" s="55"/>
      <c r="CN151" s="55"/>
      <c r="CO151" s="55"/>
      <c r="CP151" s="55"/>
      <c r="CQ151" s="55"/>
      <c r="CR151" s="55"/>
      <c r="CS151" s="47"/>
      <c r="CT151" s="47"/>
      <c r="CU151" s="47"/>
      <c r="CV151" s="47"/>
      <c r="CW151" s="47"/>
      <c r="CX151" s="47"/>
      <c r="CY151" s="185"/>
    </row>
    <row r="152" spans="1:103" ht="15" customHeight="1" thickBot="1" x14ac:dyDescent="0.3">
      <c r="I152" s="235" t="s">
        <v>67</v>
      </c>
      <c r="J152" s="119">
        <f>J151</f>
        <v>2</v>
      </c>
      <c r="V152" s="47"/>
      <c r="W152" s="306"/>
      <c r="X152" s="47"/>
      <c r="Y152" s="259"/>
      <c r="Z152" s="47"/>
      <c r="AA152" s="47"/>
      <c r="AB152" s="47"/>
      <c r="AC152" s="259"/>
      <c r="AD152" s="47"/>
      <c r="AE152" s="47"/>
      <c r="AF152" s="47"/>
      <c r="AG152" s="47"/>
      <c r="AH152" s="47"/>
      <c r="AI152" s="47"/>
      <c r="AJ152" s="47"/>
      <c r="AK152" s="47"/>
      <c r="AL152" s="47"/>
      <c r="AM152" s="47"/>
      <c r="AN152" s="47"/>
      <c r="AS152" s="185"/>
      <c r="AT152" s="185"/>
      <c r="AU152" s="187"/>
      <c r="AV152" s="47"/>
      <c r="AW152" s="47"/>
      <c r="AX152" s="55"/>
      <c r="AY152" s="55"/>
      <c r="AZ152" s="55"/>
      <c r="BA152" s="55"/>
      <c r="BB152" s="282"/>
      <c r="BC152" s="267"/>
      <c r="BD152" s="47"/>
      <c r="BE152" s="185"/>
      <c r="BF152" s="47"/>
      <c r="BG152" s="185"/>
      <c r="BH152" s="185"/>
      <c r="BI152" s="47"/>
      <c r="BQ152" s="47"/>
      <c r="BR152" s="47"/>
      <c r="BS152" s="47"/>
      <c r="BT152" s="47"/>
      <c r="BU152" s="47"/>
      <c r="BV152" s="47"/>
      <c r="BW152" s="47"/>
      <c r="BX152" s="47"/>
      <c r="BY152" s="47"/>
      <c r="BZ152" s="47"/>
      <c r="CA152" s="47"/>
      <c r="CB152" s="47"/>
      <c r="CC152" s="47"/>
      <c r="CD152" s="47"/>
      <c r="CE152" s="47"/>
      <c r="CF152" s="47"/>
      <c r="CG152" s="47"/>
      <c r="CH152" s="47"/>
      <c r="CI152" s="47"/>
      <c r="CJ152" s="47"/>
      <c r="CK152" s="55"/>
      <c r="CL152" s="55"/>
      <c r="CM152" s="55"/>
      <c r="CN152" s="55"/>
      <c r="CO152" s="55"/>
      <c r="CP152" s="55"/>
      <c r="CQ152" s="55"/>
      <c r="CR152" s="55"/>
      <c r="CS152" s="47"/>
      <c r="CT152" s="47"/>
      <c r="CU152" s="47"/>
      <c r="CV152" s="47"/>
      <c r="CW152" s="47"/>
      <c r="CX152" s="47"/>
      <c r="CY152" s="185"/>
    </row>
    <row r="153" spans="1:103" ht="15" customHeight="1" thickBot="1" x14ac:dyDescent="0.3">
      <c r="V153" s="47"/>
      <c r="W153" s="306"/>
      <c r="X153" s="47"/>
      <c r="Y153" s="259"/>
      <c r="Z153" s="47"/>
      <c r="AA153" s="47"/>
      <c r="AB153" s="47"/>
      <c r="AC153" s="259"/>
      <c r="AD153" s="47"/>
      <c r="AE153" s="47"/>
      <c r="AF153" s="47"/>
      <c r="AG153" s="47"/>
      <c r="AH153" s="47"/>
      <c r="AI153" s="47"/>
      <c r="AJ153" s="47"/>
      <c r="AK153" s="47"/>
      <c r="AL153" s="47"/>
      <c r="AM153" s="47"/>
      <c r="AN153" s="47"/>
      <c r="AO153" s="121" t="s">
        <v>67</v>
      </c>
      <c r="AP153" s="122">
        <f>AP121+AP134+AP147+AP151</f>
        <v>92</v>
      </c>
      <c r="BC153" s="267"/>
      <c r="BD153" s="47"/>
      <c r="BE153" s="185"/>
      <c r="BF153" s="47"/>
      <c r="BG153" s="185"/>
      <c r="BH153" s="185"/>
      <c r="BI153" s="185"/>
      <c r="BQ153" s="47"/>
      <c r="BR153" s="47"/>
      <c r="BS153" s="47"/>
      <c r="BT153" s="47"/>
      <c r="BU153" s="47"/>
      <c r="BV153" s="47"/>
      <c r="BW153" s="47"/>
      <c r="BX153" s="47"/>
      <c r="BY153" s="47"/>
      <c r="BZ153" s="47"/>
      <c r="CA153" s="47"/>
      <c r="CB153" s="47"/>
      <c r="CC153" s="47"/>
      <c r="CD153" s="47"/>
      <c r="CE153" s="47"/>
      <c r="CF153" s="47"/>
      <c r="CG153" s="47"/>
      <c r="CH153" s="47"/>
      <c r="CI153" s="47"/>
      <c r="CJ153" s="47"/>
      <c r="CK153" s="55"/>
      <c r="CL153" s="55"/>
      <c r="CM153" s="55"/>
      <c r="CN153" s="55"/>
      <c r="CO153" s="55"/>
      <c r="CP153" s="55"/>
      <c r="CQ153" s="55"/>
      <c r="CR153" s="55"/>
      <c r="CS153" s="47"/>
      <c r="CT153" s="47"/>
      <c r="CU153" s="47"/>
      <c r="CV153" s="47"/>
      <c r="CW153" s="47"/>
      <c r="CX153" s="47"/>
      <c r="CY153" s="185"/>
    </row>
    <row r="154" spans="1:103" ht="15" customHeight="1" thickBot="1" x14ac:dyDescent="0.3">
      <c r="I154" s="233" t="s">
        <v>67</v>
      </c>
      <c r="J154" s="122">
        <f>J152+J148+J136+J122</f>
        <v>92</v>
      </c>
      <c r="V154" s="47"/>
      <c r="W154" s="306"/>
      <c r="X154" s="47"/>
      <c r="Y154" s="259"/>
      <c r="Z154" s="47"/>
      <c r="AA154" s="47"/>
      <c r="AB154" s="47"/>
      <c r="AC154" s="259"/>
      <c r="AD154" s="47"/>
      <c r="AE154" s="47"/>
      <c r="AF154" s="47"/>
      <c r="AG154" s="47"/>
      <c r="AH154" s="47"/>
      <c r="AI154" s="47"/>
      <c r="AJ154" s="47"/>
      <c r="AK154" s="47"/>
      <c r="AL154" s="47"/>
      <c r="AM154" s="47"/>
      <c r="AN154" s="47"/>
      <c r="AO154"/>
      <c r="AP154"/>
      <c r="AQ154"/>
      <c r="AR154" s="208"/>
      <c r="AS154" s="185"/>
      <c r="AT154" s="185"/>
      <c r="AU154" s="187"/>
      <c r="AV154" s="47"/>
      <c r="AW154" s="47"/>
      <c r="AX154" s="55"/>
      <c r="AY154" s="55"/>
      <c r="AZ154" s="55"/>
      <c r="BA154" s="55"/>
      <c r="BB154" s="282"/>
      <c r="BC154" s="267"/>
      <c r="BD154" s="47"/>
      <c r="BE154" s="185"/>
      <c r="BF154" s="47"/>
      <c r="BG154" s="185"/>
      <c r="BH154" s="185"/>
      <c r="BI154" s="185"/>
      <c r="BQ154" s="185"/>
      <c r="BR154" s="47"/>
      <c r="BS154" s="47"/>
      <c r="BT154" s="47"/>
      <c r="BU154" s="47"/>
      <c r="BV154" s="47"/>
      <c r="BW154" s="47"/>
      <c r="BX154" s="47"/>
      <c r="BY154" s="47"/>
      <c r="BZ154" s="47"/>
      <c r="CA154" s="47"/>
      <c r="CB154" s="47"/>
      <c r="CC154" s="47"/>
      <c r="CD154" s="47"/>
      <c r="CE154" s="47"/>
      <c r="CF154" s="47"/>
      <c r="CG154" s="47"/>
      <c r="CH154" s="47"/>
      <c r="CI154" s="47"/>
      <c r="CJ154" s="47"/>
      <c r="CK154" s="55"/>
      <c r="CL154" s="55"/>
      <c r="CM154" s="55"/>
      <c r="CN154" s="55"/>
      <c r="CO154" s="55"/>
      <c r="CP154" s="55"/>
      <c r="CQ154" s="55"/>
      <c r="CR154" s="55"/>
      <c r="CS154" s="47"/>
      <c r="CT154" s="47"/>
      <c r="CU154" s="47"/>
      <c r="CV154" s="47"/>
      <c r="CW154" s="47"/>
      <c r="CX154" s="47"/>
      <c r="CY154" s="185"/>
    </row>
    <row r="155" spans="1:103" ht="15" customHeight="1" x14ac:dyDescent="0.25">
      <c r="V155" s="47"/>
      <c r="W155" s="306"/>
      <c r="X155" s="47"/>
      <c r="Y155" s="259"/>
      <c r="Z155" s="47"/>
      <c r="AA155" s="47"/>
      <c r="AB155" s="47"/>
      <c r="AC155" s="259"/>
      <c r="AD155" s="47"/>
      <c r="AE155" s="47"/>
      <c r="AF155" s="47"/>
      <c r="AG155" s="47"/>
      <c r="AH155" s="47"/>
      <c r="AI155" s="47"/>
      <c r="AJ155" s="47"/>
      <c r="AK155" s="47"/>
      <c r="AL155" s="47"/>
      <c r="AM155" s="47"/>
      <c r="AN155" s="47"/>
      <c r="AO155"/>
      <c r="AP155"/>
      <c r="AQ155"/>
      <c r="AR155" s="208"/>
      <c r="AS155" s="185"/>
      <c r="AT155" s="185"/>
      <c r="AU155" s="187"/>
      <c r="AV155" s="47"/>
      <c r="AW155" s="47"/>
      <c r="AX155" s="55"/>
      <c r="AY155" s="55"/>
      <c r="AZ155" s="55"/>
      <c r="BA155" s="55"/>
      <c r="BB155" s="282"/>
      <c r="BC155" s="267"/>
      <c r="BD155" s="47"/>
      <c r="BE155" s="185"/>
      <c r="BF155" s="47"/>
      <c r="BG155" s="185"/>
      <c r="BH155" s="185"/>
      <c r="BI155" s="185"/>
      <c r="BQ155" s="185"/>
      <c r="BR155" s="47"/>
      <c r="BS155" s="47"/>
      <c r="BT155" s="47"/>
      <c r="BU155" s="47"/>
      <c r="BV155" s="47"/>
      <c r="BW155" s="47"/>
      <c r="BX155" s="47"/>
      <c r="BY155" s="47"/>
      <c r="BZ155" s="47"/>
      <c r="CA155" s="47"/>
      <c r="CB155" s="47"/>
      <c r="CC155" s="47"/>
      <c r="CD155" s="47"/>
      <c r="CE155" s="47"/>
      <c r="CF155" s="47"/>
      <c r="CG155" s="47"/>
      <c r="CH155" s="47"/>
      <c r="CI155" s="47"/>
      <c r="CJ155" s="47"/>
      <c r="CK155" s="55"/>
      <c r="CL155" s="55"/>
      <c r="CM155" s="55"/>
      <c r="CN155" s="55"/>
      <c r="CO155" s="55"/>
      <c r="CP155" s="55"/>
      <c r="CQ155" s="55"/>
      <c r="CR155" s="55"/>
      <c r="CS155" s="47"/>
      <c r="CT155" s="47"/>
      <c r="CU155" s="47"/>
      <c r="CV155" s="47"/>
      <c r="CW155" s="47"/>
      <c r="CX155" s="47"/>
    </row>
    <row r="156" spans="1:103" ht="15" customHeight="1" x14ac:dyDescent="0.25">
      <c r="V156" s="47"/>
      <c r="W156" s="306"/>
      <c r="X156" s="47"/>
      <c r="Y156" s="259"/>
      <c r="Z156" s="47"/>
      <c r="AA156" s="47"/>
      <c r="AB156" s="47"/>
      <c r="AC156" s="259"/>
      <c r="AD156" s="47"/>
      <c r="AE156" s="47"/>
      <c r="AF156" s="47"/>
      <c r="AG156" s="47"/>
      <c r="AH156" s="47"/>
      <c r="AI156" s="47"/>
      <c r="AJ156" s="47"/>
      <c r="AK156" s="47"/>
      <c r="AL156" s="47"/>
      <c r="AM156" s="47"/>
      <c r="AN156" s="47"/>
      <c r="BC156" s="267"/>
      <c r="BD156" s="47"/>
      <c r="BE156" s="185"/>
      <c r="BF156" s="47"/>
      <c r="BG156" s="185"/>
      <c r="BH156" s="185"/>
      <c r="BI156" s="47"/>
      <c r="BQ156" s="185"/>
      <c r="BR156" s="47"/>
      <c r="BS156" s="47"/>
      <c r="BT156" s="47"/>
      <c r="BU156" s="47"/>
      <c r="BV156" s="47"/>
      <c r="BW156" s="47"/>
      <c r="BX156" s="47"/>
      <c r="BY156" s="47"/>
      <c r="BZ156" s="47"/>
      <c r="CA156" s="47"/>
      <c r="CB156" s="47"/>
      <c r="CC156" s="47"/>
      <c r="CD156" s="47"/>
      <c r="CE156" s="47"/>
      <c r="CF156" s="47"/>
      <c r="CG156" s="47"/>
      <c r="CH156" s="47"/>
      <c r="CI156" s="47"/>
      <c r="CJ156" s="47"/>
      <c r="CK156" s="55"/>
      <c r="CL156" s="55"/>
      <c r="CM156" s="55"/>
      <c r="CN156" s="55"/>
      <c r="CO156" s="55"/>
      <c r="CP156" s="55"/>
      <c r="CQ156" s="55"/>
      <c r="CR156" s="55"/>
      <c r="CS156" s="47"/>
      <c r="CT156" s="47"/>
      <c r="CU156" s="47"/>
      <c r="CV156" s="47"/>
      <c r="CW156" s="47"/>
      <c r="CX156" s="47"/>
    </row>
    <row r="157" spans="1:103" ht="15" customHeight="1" x14ac:dyDescent="0.25">
      <c r="V157" s="47"/>
      <c r="W157" s="306"/>
      <c r="X157" s="47"/>
      <c r="Y157" s="259"/>
      <c r="Z157" s="47"/>
      <c r="AA157" s="47"/>
      <c r="AB157" s="47"/>
      <c r="AC157" s="259"/>
      <c r="AD157" s="47"/>
      <c r="AE157" s="47"/>
      <c r="AF157" s="47"/>
      <c r="AG157" s="47"/>
      <c r="AH157" s="47"/>
      <c r="AI157" s="47"/>
      <c r="AJ157" s="47"/>
      <c r="AK157" s="47"/>
      <c r="AL157" s="47"/>
      <c r="AM157" s="47"/>
      <c r="AN157" s="47"/>
      <c r="BJ157" s="47"/>
      <c r="BK157" s="47"/>
      <c r="BL157" s="47"/>
      <c r="BM157" s="47"/>
      <c r="BN157" s="47"/>
      <c r="BO157" s="47"/>
      <c r="BP157" s="47"/>
      <c r="BQ157" s="47"/>
      <c r="BR157" s="47"/>
      <c r="BS157" s="47"/>
      <c r="BT157" s="47"/>
      <c r="BU157" s="47"/>
      <c r="BV157" s="47"/>
      <c r="BW157" s="47"/>
      <c r="BX157" s="47"/>
      <c r="BY157" s="47"/>
      <c r="BZ157" s="47"/>
      <c r="CA157" s="47"/>
      <c r="CB157" s="47"/>
      <c r="CC157" s="47"/>
      <c r="CD157" s="47"/>
      <c r="CE157" s="47"/>
      <c r="CF157" s="47"/>
      <c r="CG157" s="47"/>
      <c r="CH157" s="47"/>
      <c r="CI157" s="47"/>
      <c r="CJ157" s="47"/>
      <c r="CK157" s="55"/>
      <c r="CL157" s="55"/>
      <c r="CM157" s="55"/>
      <c r="CN157" s="55"/>
      <c r="CO157" s="55"/>
      <c r="CP157" s="55"/>
      <c r="CQ157" s="55"/>
      <c r="CR157" s="55"/>
      <c r="CS157" s="47"/>
      <c r="CT157" s="47"/>
      <c r="CU157" s="47"/>
      <c r="CV157" s="47"/>
      <c r="CW157" s="47"/>
      <c r="CX157" s="47"/>
    </row>
    <row r="158" spans="1:103" ht="15" customHeight="1" x14ac:dyDescent="0.25">
      <c r="V158" s="47"/>
      <c r="W158" s="306"/>
      <c r="X158" s="47"/>
      <c r="Y158" s="259"/>
      <c r="Z158" s="47"/>
      <c r="AA158" s="47"/>
      <c r="AB158" s="47"/>
      <c r="AC158" s="259"/>
      <c r="AD158" s="47"/>
      <c r="AE158" s="47"/>
      <c r="AF158" s="47"/>
      <c r="AG158" s="47"/>
      <c r="AH158" s="47"/>
      <c r="AI158" s="47"/>
      <c r="AJ158" s="47"/>
      <c r="AK158" s="47"/>
      <c r="AL158" s="47"/>
      <c r="AM158" s="47"/>
      <c r="AN158" s="47"/>
      <c r="BJ158" s="47"/>
      <c r="BK158" s="47"/>
      <c r="BL158" s="47"/>
      <c r="BM158" s="47"/>
      <c r="BN158" s="47"/>
      <c r="BO158" s="47"/>
      <c r="BP158" s="47"/>
      <c r="BQ158" s="47"/>
      <c r="BR158" s="185"/>
      <c r="BS158" s="47"/>
      <c r="BT158" s="47"/>
      <c r="BU158" s="47"/>
      <c r="BV158" s="47"/>
      <c r="BW158" s="47"/>
      <c r="BX158" s="47"/>
      <c r="BY158" s="47"/>
      <c r="BZ158" s="47"/>
      <c r="CA158" s="47"/>
      <c r="CB158" s="47"/>
      <c r="CC158" s="47"/>
      <c r="CD158" s="47"/>
      <c r="CE158" s="47"/>
      <c r="CF158" s="47"/>
      <c r="CG158" s="47"/>
      <c r="CH158" s="47"/>
      <c r="CI158" s="47"/>
      <c r="CJ158" s="47"/>
      <c r="CK158" s="55"/>
      <c r="CL158" s="55"/>
      <c r="CM158" s="55"/>
      <c r="CN158" s="55"/>
      <c r="CO158" s="55"/>
      <c r="CP158" s="55"/>
      <c r="CQ158" s="55"/>
      <c r="CR158" s="55"/>
      <c r="CS158" s="47"/>
      <c r="CT158" s="47"/>
      <c r="CU158" s="47"/>
      <c r="CV158" s="47"/>
      <c r="CW158" s="47"/>
      <c r="CX158" s="47"/>
    </row>
    <row r="159" spans="1:103" ht="15" customHeight="1" x14ac:dyDescent="0.25">
      <c r="V159" s="47"/>
      <c r="W159" s="306"/>
      <c r="X159" s="47"/>
      <c r="Y159" s="259"/>
      <c r="Z159" s="47"/>
      <c r="AA159" s="47"/>
      <c r="AB159" s="47"/>
      <c r="AC159" s="259"/>
      <c r="AD159" s="47"/>
      <c r="AE159" s="47"/>
      <c r="AF159" s="47"/>
      <c r="AG159" s="47"/>
      <c r="AH159" s="47"/>
      <c r="AI159" s="47"/>
      <c r="AJ159" s="47"/>
      <c r="AK159" s="47"/>
      <c r="AL159" s="47"/>
      <c r="AM159" s="47"/>
      <c r="AN159" s="47"/>
      <c r="BJ159" s="47"/>
      <c r="BK159" s="47"/>
      <c r="BL159" s="47"/>
      <c r="BM159" s="47"/>
      <c r="BN159" s="47"/>
      <c r="BO159" s="47"/>
      <c r="BP159" s="47"/>
      <c r="BQ159" s="47"/>
      <c r="BR159" s="185"/>
      <c r="BS159" s="47"/>
      <c r="BT159" s="47"/>
      <c r="BU159" s="47"/>
      <c r="BV159" s="47"/>
      <c r="BW159" s="47"/>
      <c r="BX159" s="47"/>
      <c r="BY159" s="47"/>
      <c r="BZ159" s="47"/>
      <c r="CA159" s="47"/>
      <c r="CB159" s="47"/>
      <c r="CC159" s="47"/>
      <c r="CD159" s="47"/>
      <c r="CE159" s="47"/>
      <c r="CF159" s="47"/>
      <c r="CG159" s="47"/>
      <c r="CH159" s="47"/>
      <c r="CI159" s="47"/>
      <c r="CJ159" s="47"/>
      <c r="CK159" s="55"/>
      <c r="CL159" s="55"/>
      <c r="CM159" s="55"/>
      <c r="CN159" s="55"/>
      <c r="CO159" s="55"/>
      <c r="CP159" s="55"/>
      <c r="CQ159" s="55"/>
      <c r="CR159" s="55"/>
      <c r="CS159" s="47"/>
      <c r="CT159" s="47"/>
      <c r="CU159" s="47"/>
      <c r="CV159" s="47"/>
      <c r="CW159" s="47"/>
      <c r="CX159" s="47"/>
    </row>
    <row r="160" spans="1:103" ht="15" customHeight="1" x14ac:dyDescent="0.25">
      <c r="V160" s="47"/>
      <c r="W160" s="306"/>
      <c r="X160" s="47"/>
      <c r="Y160" s="259"/>
      <c r="Z160" s="47"/>
      <c r="AA160" s="47"/>
      <c r="AB160" s="47"/>
      <c r="AC160" s="259"/>
      <c r="AD160" s="47"/>
      <c r="AE160" s="47"/>
      <c r="AF160" s="47"/>
      <c r="AG160" s="47"/>
      <c r="AH160" s="47"/>
      <c r="AI160" s="47"/>
      <c r="AJ160" s="47"/>
      <c r="AK160" s="47"/>
      <c r="AL160" s="47"/>
      <c r="AM160" s="47"/>
      <c r="AN160" s="47"/>
      <c r="BJ160" s="47"/>
      <c r="BK160" s="47"/>
      <c r="BL160" s="47"/>
      <c r="BM160" s="47"/>
      <c r="BN160" s="47"/>
      <c r="BO160" s="47"/>
      <c r="BP160" s="47"/>
      <c r="BQ160" s="47"/>
      <c r="BR160" s="185"/>
      <c r="BS160" s="47"/>
      <c r="BT160" s="47"/>
      <c r="BU160" s="47"/>
      <c r="BV160" s="47"/>
      <c r="BW160" s="47"/>
      <c r="BX160" s="47"/>
      <c r="BY160" s="47"/>
      <c r="BZ160" s="47"/>
      <c r="CA160" s="47"/>
      <c r="CB160" s="47"/>
      <c r="CC160" s="47"/>
      <c r="CD160" s="47"/>
      <c r="CE160" s="47"/>
      <c r="CF160" s="47"/>
      <c r="CG160" s="47"/>
      <c r="CH160" s="185"/>
      <c r="CI160" s="185"/>
      <c r="CJ160" s="185"/>
      <c r="CK160" s="185"/>
      <c r="CL160" s="185"/>
      <c r="CM160" s="55"/>
      <c r="CN160" s="55"/>
      <c r="CO160" s="55"/>
      <c r="CP160" s="55"/>
      <c r="CQ160" s="55"/>
      <c r="CR160" s="55"/>
      <c r="CS160" s="47"/>
      <c r="CT160" s="47"/>
      <c r="CU160" s="47"/>
      <c r="CV160" s="47"/>
      <c r="CW160" s="47"/>
      <c r="CX160" s="47"/>
    </row>
    <row r="161" spans="22:102" ht="15" customHeight="1" x14ac:dyDescent="0.25">
      <c r="V161" s="47"/>
      <c r="W161" s="306"/>
      <c r="X161" s="47"/>
      <c r="Y161" s="259"/>
      <c r="Z161" s="47"/>
      <c r="AA161" s="47"/>
      <c r="AB161" s="47"/>
      <c r="AC161" s="259"/>
      <c r="AD161" s="47"/>
      <c r="AE161" s="47"/>
      <c r="AF161" s="47"/>
      <c r="AG161" s="47"/>
      <c r="AH161" s="47"/>
      <c r="AI161" s="47"/>
      <c r="AJ161" s="47"/>
      <c r="AK161" s="47"/>
      <c r="AL161" s="47"/>
      <c r="AM161" s="47"/>
      <c r="AN161" s="47"/>
      <c r="BJ161" s="47"/>
      <c r="BK161" s="47"/>
      <c r="BL161" s="47"/>
      <c r="BM161" s="47"/>
      <c r="BN161" s="47"/>
      <c r="BO161" s="47"/>
      <c r="BP161" s="47"/>
      <c r="BQ161" s="47"/>
      <c r="BR161" s="185"/>
      <c r="BS161" s="47"/>
      <c r="BT161" s="47"/>
      <c r="BU161" s="47"/>
      <c r="BV161" s="47"/>
      <c r="BW161" s="47"/>
      <c r="BX161" s="47"/>
      <c r="BY161" s="47"/>
      <c r="BZ161" s="47"/>
      <c r="CA161" s="47"/>
      <c r="CB161" s="47"/>
      <c r="CC161" s="47"/>
      <c r="CD161" s="47"/>
      <c r="CE161" s="47"/>
      <c r="CF161" s="47"/>
      <c r="CG161" s="47"/>
      <c r="CH161" s="185"/>
      <c r="CI161" s="185"/>
      <c r="CJ161" s="185"/>
      <c r="CK161" s="185"/>
      <c r="CL161" s="185"/>
      <c r="CM161" s="185"/>
      <c r="CN161" s="55"/>
      <c r="CO161" s="55"/>
      <c r="CP161" s="55"/>
      <c r="CQ161" s="55"/>
      <c r="CR161" s="55"/>
      <c r="CS161" s="47"/>
      <c r="CT161" s="47"/>
      <c r="CU161" s="47"/>
      <c r="CV161" s="47"/>
      <c r="CW161" s="47"/>
      <c r="CX161" s="47"/>
    </row>
    <row r="162" spans="22:102" ht="15" customHeight="1" x14ac:dyDescent="0.25">
      <c r="V162" s="47"/>
      <c r="W162" s="306"/>
      <c r="X162" s="47"/>
      <c r="Y162" s="259"/>
      <c r="Z162" s="47"/>
      <c r="AA162" s="47"/>
      <c r="AB162" s="47"/>
      <c r="AC162" s="259"/>
      <c r="AD162" s="47"/>
      <c r="AE162" s="47"/>
      <c r="AF162" s="47"/>
      <c r="AG162" s="47"/>
      <c r="AH162" s="47"/>
      <c r="AI162" s="47"/>
      <c r="AJ162" s="47"/>
      <c r="AK162" s="47"/>
      <c r="AL162" s="47"/>
      <c r="AM162" s="47"/>
      <c r="AN162" s="47"/>
      <c r="BJ162" s="47"/>
      <c r="BK162" s="47"/>
      <c r="BL162" s="47"/>
      <c r="BM162" s="47"/>
      <c r="BN162" s="47"/>
      <c r="BO162" s="47"/>
      <c r="BP162" s="47"/>
      <c r="BQ162" s="47"/>
      <c r="BR162" s="185"/>
      <c r="BS162" s="47"/>
      <c r="BT162" s="47"/>
      <c r="BU162" s="47"/>
      <c r="BV162" s="47"/>
      <c r="BW162" s="47"/>
      <c r="BX162" s="47"/>
      <c r="BY162" s="47"/>
      <c r="BZ162" s="47"/>
      <c r="CA162" s="47"/>
      <c r="CB162" s="47"/>
      <c r="CC162" s="47"/>
      <c r="CD162" s="47"/>
      <c r="CE162" s="47"/>
      <c r="CF162" s="185"/>
      <c r="CG162" s="185"/>
      <c r="CH162" s="185"/>
      <c r="CI162" s="185"/>
      <c r="CJ162" s="185"/>
      <c r="CK162" s="185"/>
      <c r="CL162" s="185"/>
      <c r="CM162" s="185"/>
      <c r="CN162" s="55"/>
      <c r="CO162" s="55"/>
      <c r="CP162" s="55"/>
      <c r="CQ162" s="55"/>
      <c r="CR162" s="55"/>
      <c r="CS162" s="47"/>
      <c r="CT162" s="47"/>
      <c r="CU162" s="47"/>
      <c r="CV162" s="47"/>
      <c r="CW162" s="47"/>
      <c r="CX162" s="47"/>
    </row>
    <row r="163" spans="22:102" ht="15" customHeight="1" x14ac:dyDescent="0.25">
      <c r="V163" s="47"/>
      <c r="W163" s="306"/>
      <c r="X163" s="47"/>
      <c r="Y163" s="259"/>
      <c r="Z163" s="47"/>
      <c r="AA163" s="47"/>
      <c r="AB163" s="47"/>
      <c r="AC163" s="259"/>
      <c r="AD163" s="47"/>
      <c r="AE163" s="47"/>
      <c r="AF163" s="47"/>
      <c r="AG163" s="47"/>
      <c r="AH163" s="47"/>
      <c r="AI163" s="47"/>
      <c r="AJ163" s="47"/>
      <c r="AK163" s="47"/>
      <c r="AL163" s="47"/>
      <c r="AM163" s="47"/>
      <c r="AN163" s="47"/>
      <c r="BC163" s="267"/>
      <c r="BD163" s="47"/>
      <c r="BE163" s="185"/>
      <c r="BF163" s="47"/>
      <c r="BG163" s="185"/>
      <c r="BH163" s="185"/>
      <c r="BI163" s="47"/>
      <c r="BJ163" s="47"/>
      <c r="BK163" s="47"/>
      <c r="BL163" s="47"/>
      <c r="BM163" s="47"/>
      <c r="BN163" s="47"/>
      <c r="BO163" s="47"/>
      <c r="BP163" s="47"/>
      <c r="BQ163" s="47"/>
      <c r="BR163" s="47"/>
      <c r="BS163" s="47"/>
      <c r="BT163" s="47"/>
      <c r="BU163" s="47"/>
      <c r="BV163" s="47"/>
      <c r="BW163" s="47"/>
      <c r="BX163" s="47"/>
      <c r="BY163" s="47"/>
      <c r="BZ163" s="47"/>
      <c r="CA163" s="47"/>
      <c r="CB163" s="47"/>
      <c r="CC163" s="47"/>
      <c r="CD163" s="47"/>
      <c r="CE163" s="185"/>
      <c r="CF163" s="185"/>
      <c r="CG163" s="185"/>
      <c r="CH163" s="185"/>
      <c r="CI163" s="185"/>
      <c r="CJ163" s="185"/>
      <c r="CK163" s="185"/>
      <c r="CL163" s="185"/>
      <c r="CM163" s="185"/>
      <c r="CN163" s="55"/>
      <c r="CO163" s="55"/>
      <c r="CP163" s="55"/>
      <c r="CQ163" s="55"/>
      <c r="CR163" s="55"/>
      <c r="CS163" s="47"/>
      <c r="CT163" s="47"/>
      <c r="CU163" s="47"/>
      <c r="CV163" s="47"/>
      <c r="CW163" s="47"/>
      <c r="CX163" s="47"/>
    </row>
    <row r="164" spans="22:102" ht="15" customHeight="1" x14ac:dyDescent="0.25">
      <c r="V164" s="47"/>
      <c r="W164" s="306"/>
      <c r="X164" s="47"/>
      <c r="Y164" s="259"/>
      <c r="Z164" s="47"/>
      <c r="AA164" s="47"/>
      <c r="AB164" s="47"/>
      <c r="AC164" s="259"/>
      <c r="AD164" s="47"/>
      <c r="AE164" s="47"/>
      <c r="AF164" s="47"/>
      <c r="AG164" s="47"/>
      <c r="AH164" s="47"/>
      <c r="AI164" s="47"/>
      <c r="AJ164" s="47"/>
      <c r="AK164" s="47"/>
      <c r="AL164" s="47"/>
      <c r="AM164" s="47"/>
      <c r="AN164" s="47"/>
      <c r="AP164" s="4"/>
      <c r="AQ164" s="63"/>
      <c r="AR164" s="64"/>
      <c r="AS164" s="4"/>
      <c r="AT164" s="4"/>
      <c r="AV164" s="47"/>
      <c r="AW164" s="47"/>
      <c r="AX164" s="55"/>
      <c r="AY164" s="55"/>
      <c r="AZ164" s="55"/>
      <c r="BA164" s="55"/>
      <c r="BB164" s="282"/>
      <c r="BC164" s="267"/>
      <c r="BD164" s="47"/>
      <c r="BE164" s="185"/>
      <c r="BF164" s="47"/>
      <c r="BG164" s="185"/>
      <c r="BH164" s="185"/>
      <c r="BI164" s="47"/>
      <c r="BJ164" s="47"/>
      <c r="BK164" s="47"/>
      <c r="BL164" s="47"/>
      <c r="BM164" s="47"/>
      <c r="BN164" s="47"/>
      <c r="BO164" s="47"/>
      <c r="BP164" s="47"/>
      <c r="BQ164" s="47"/>
      <c r="BR164" s="47"/>
      <c r="BS164" s="185"/>
      <c r="BT164" s="47"/>
      <c r="BU164" s="47"/>
      <c r="BV164" s="47"/>
      <c r="BW164" s="47"/>
      <c r="BX164" s="47"/>
      <c r="BY164" s="47"/>
      <c r="BZ164" s="47"/>
      <c r="CA164" s="47"/>
      <c r="CB164" s="47"/>
      <c r="CC164" s="47"/>
      <c r="CD164" s="47"/>
      <c r="CE164" s="185"/>
      <c r="CF164" s="185"/>
      <c r="CG164" s="185"/>
      <c r="CH164" s="185"/>
      <c r="CI164" s="185"/>
      <c r="CJ164" s="185"/>
      <c r="CK164" s="185"/>
      <c r="CL164" s="185"/>
      <c r="CM164" s="185"/>
      <c r="CN164" s="55"/>
      <c r="CO164" s="55"/>
      <c r="CP164" s="55"/>
      <c r="CQ164" s="55"/>
      <c r="CR164" s="55"/>
      <c r="CS164" s="47"/>
      <c r="CT164" s="47"/>
      <c r="CU164" s="47"/>
      <c r="CV164" s="47"/>
      <c r="CW164" s="47"/>
      <c r="CX164" s="47"/>
    </row>
    <row r="165" spans="22:102" ht="15" customHeight="1" x14ac:dyDescent="0.25">
      <c r="V165" s="47"/>
      <c r="W165" s="306"/>
      <c r="X165" s="47"/>
      <c r="Y165" s="259"/>
      <c r="Z165" s="47"/>
      <c r="AA165" s="47"/>
      <c r="AB165" s="47"/>
      <c r="AC165" s="259"/>
      <c r="AD165" s="47"/>
      <c r="AE165" s="47"/>
      <c r="AF165" s="47"/>
      <c r="AG165" s="47"/>
      <c r="AH165" s="47"/>
      <c r="AI165" s="47"/>
      <c r="AJ165" s="47"/>
      <c r="AK165" s="47"/>
      <c r="AL165" s="47"/>
      <c r="AM165" s="47"/>
      <c r="AN165" s="47"/>
      <c r="AP165" s="4"/>
      <c r="AQ165" s="63"/>
      <c r="AR165" s="64"/>
      <c r="AS165" s="4"/>
      <c r="AT165" s="4"/>
      <c r="AV165" s="47"/>
      <c r="AW165" s="47"/>
      <c r="AX165" s="55"/>
      <c r="AY165" s="55"/>
      <c r="AZ165" s="55"/>
      <c r="BA165" s="55"/>
      <c r="BB165" s="282"/>
      <c r="BC165" s="267"/>
      <c r="BD165" s="47"/>
      <c r="BE165" s="185"/>
      <c r="BF165" s="47"/>
      <c r="BG165" s="185"/>
      <c r="BH165" s="185"/>
      <c r="BI165" s="47"/>
      <c r="BJ165" s="47"/>
      <c r="BK165" s="47"/>
      <c r="BL165" s="47"/>
      <c r="BM165" s="47"/>
      <c r="BN165" s="47"/>
      <c r="BO165" s="47"/>
      <c r="BP165" s="47"/>
      <c r="BQ165" s="47"/>
      <c r="BR165" s="47"/>
      <c r="BS165" s="185"/>
      <c r="BT165" s="47"/>
      <c r="BU165" s="47"/>
      <c r="BV165" s="47"/>
      <c r="BW165" s="47"/>
      <c r="BX165" s="47"/>
      <c r="BY165" s="47"/>
      <c r="BZ165" s="47"/>
      <c r="CA165" s="47"/>
      <c r="CB165" s="47"/>
      <c r="CC165" s="47"/>
      <c r="CD165" s="47"/>
      <c r="CE165" s="185"/>
      <c r="CF165" s="185"/>
      <c r="CG165" s="185"/>
      <c r="CH165" s="185"/>
      <c r="CI165" s="185"/>
      <c r="CJ165" s="185"/>
      <c r="CK165" s="185"/>
      <c r="CL165" s="185"/>
      <c r="CM165" s="185"/>
      <c r="CN165" s="55"/>
      <c r="CO165" s="55"/>
      <c r="CP165" s="55"/>
      <c r="CQ165" s="55"/>
      <c r="CR165" s="55"/>
      <c r="CS165" s="47"/>
      <c r="CT165" s="47"/>
      <c r="CU165" s="47"/>
      <c r="CV165" s="47"/>
      <c r="CW165" s="47"/>
      <c r="CX165" s="47"/>
    </row>
    <row r="166" spans="22:102" ht="15" customHeight="1" x14ac:dyDescent="0.25">
      <c r="V166" s="47"/>
      <c r="W166" s="306"/>
      <c r="X166" s="47"/>
      <c r="Y166" s="259"/>
      <c r="Z166" s="47"/>
      <c r="AA166" s="47"/>
      <c r="AB166" s="47"/>
      <c r="AC166" s="259"/>
      <c r="AD166" s="47"/>
      <c r="AE166" s="47"/>
      <c r="AF166" s="47"/>
      <c r="AG166" s="47"/>
      <c r="AH166" s="47"/>
      <c r="AI166" s="47"/>
      <c r="AJ166" s="47"/>
      <c r="AK166" s="47"/>
      <c r="AL166" s="47"/>
      <c r="AM166" s="47"/>
      <c r="AN166" s="47"/>
      <c r="AP166" s="4"/>
      <c r="AQ166" s="63"/>
      <c r="AR166" s="64"/>
      <c r="AS166" s="4"/>
      <c r="AT166" s="4"/>
      <c r="AV166" s="47"/>
      <c r="AW166" s="47"/>
      <c r="AX166" s="55"/>
      <c r="AY166" s="55"/>
      <c r="AZ166" s="55"/>
      <c r="BA166" s="55"/>
      <c r="BB166" s="282"/>
      <c r="BC166" s="267"/>
      <c r="BD166" s="47"/>
      <c r="BF166" s="47"/>
      <c r="BI166" s="47"/>
      <c r="BJ166" s="47"/>
      <c r="BK166" s="47"/>
      <c r="BL166" s="47"/>
      <c r="BM166" s="47"/>
      <c r="BN166" s="47"/>
      <c r="BO166" s="47"/>
      <c r="BP166" s="47"/>
      <c r="BQ166" s="47"/>
      <c r="BR166" s="47"/>
      <c r="BS166" s="185"/>
      <c r="BT166" s="47"/>
      <c r="BU166" s="47"/>
      <c r="BV166" s="47"/>
      <c r="BW166" s="47"/>
      <c r="BX166" s="47"/>
      <c r="BY166" s="47"/>
      <c r="BZ166" s="47"/>
      <c r="CA166" s="47"/>
      <c r="CB166" s="47"/>
      <c r="CC166" s="47"/>
      <c r="CD166" s="47"/>
      <c r="CE166" s="185"/>
      <c r="CF166" s="185"/>
      <c r="CG166" s="185"/>
      <c r="CH166" s="185"/>
      <c r="CI166" s="185"/>
      <c r="CJ166" s="185"/>
      <c r="CK166" s="185"/>
      <c r="CL166" s="185"/>
      <c r="CM166" s="185"/>
      <c r="CN166" s="55"/>
      <c r="CO166" s="55"/>
      <c r="CP166" s="55"/>
      <c r="CQ166" s="55"/>
      <c r="CR166" s="55"/>
      <c r="CS166" s="47"/>
      <c r="CT166" s="47"/>
      <c r="CU166" s="47"/>
      <c r="CV166" s="47"/>
      <c r="CW166" s="47"/>
      <c r="CX166" s="47"/>
    </row>
    <row r="167" spans="22:102" ht="15" customHeight="1" x14ac:dyDescent="0.25">
      <c r="V167" s="47"/>
      <c r="W167" s="306"/>
      <c r="X167" s="47"/>
      <c r="Y167" s="259"/>
      <c r="Z167" s="47"/>
      <c r="AA167" s="47"/>
      <c r="AB167" s="47"/>
      <c r="AC167" s="259"/>
      <c r="AD167" s="47"/>
      <c r="AE167" s="47"/>
      <c r="AF167" s="47"/>
      <c r="AG167" s="47"/>
      <c r="AH167" s="47"/>
      <c r="AI167" s="47"/>
      <c r="AJ167" s="47"/>
      <c r="AK167" s="47"/>
      <c r="AL167" s="47"/>
      <c r="AM167" s="47"/>
      <c r="AN167" s="47"/>
      <c r="AP167" s="4"/>
      <c r="AQ167" s="63"/>
      <c r="AR167" s="64"/>
      <c r="AS167" s="4"/>
      <c r="AT167" s="4"/>
      <c r="AV167" s="47"/>
      <c r="AW167" s="47"/>
      <c r="AX167" s="55"/>
      <c r="AY167" s="55"/>
      <c r="AZ167" s="55"/>
      <c r="BA167" s="55"/>
      <c r="BB167" s="282"/>
      <c r="BC167" s="267"/>
      <c r="BD167" s="47"/>
      <c r="BF167" s="47"/>
      <c r="BI167" s="47"/>
      <c r="BJ167" s="47"/>
      <c r="BK167" s="47"/>
      <c r="BL167" s="47"/>
      <c r="BM167" s="47"/>
      <c r="BN167" s="47"/>
      <c r="BO167" s="47"/>
      <c r="BP167" s="47"/>
      <c r="BQ167" s="47"/>
      <c r="BR167" s="47"/>
      <c r="BS167" s="185"/>
      <c r="BT167" s="47"/>
      <c r="BU167" s="47"/>
      <c r="BV167" s="47"/>
      <c r="BW167" s="47"/>
      <c r="BX167" s="47"/>
      <c r="BY167" s="47"/>
      <c r="BZ167" s="47"/>
      <c r="CA167" s="47"/>
      <c r="CB167" s="47"/>
      <c r="CC167" s="47"/>
      <c r="CD167" s="47"/>
      <c r="CE167" s="185"/>
      <c r="CF167" s="185"/>
      <c r="CG167" s="185"/>
      <c r="CH167" s="185"/>
      <c r="CI167" s="185"/>
      <c r="CJ167" s="185"/>
      <c r="CK167" s="185"/>
      <c r="CL167" s="185"/>
      <c r="CM167" s="185"/>
      <c r="CN167" s="55"/>
      <c r="CO167" s="55"/>
      <c r="CP167" s="55"/>
      <c r="CQ167" s="55"/>
      <c r="CR167" s="55"/>
      <c r="CS167" s="47"/>
      <c r="CT167" s="47"/>
      <c r="CU167" s="47"/>
      <c r="CV167" s="47"/>
      <c r="CW167" s="47"/>
      <c r="CX167" s="47"/>
    </row>
    <row r="168" spans="22:102" ht="15" customHeight="1" x14ac:dyDescent="0.25">
      <c r="V168" s="47"/>
      <c r="W168" s="306"/>
      <c r="X168" s="47"/>
      <c r="Y168" s="259"/>
      <c r="Z168" s="47"/>
      <c r="AA168" s="47"/>
      <c r="AB168" s="47"/>
      <c r="AC168" s="259"/>
      <c r="AD168" s="47"/>
      <c r="AE168" s="47"/>
      <c r="AF168" s="47"/>
      <c r="AG168" s="47"/>
      <c r="AH168" s="47"/>
      <c r="AI168" s="47"/>
      <c r="AJ168" s="47"/>
      <c r="AK168" s="47"/>
      <c r="AL168" s="47"/>
      <c r="AM168" s="47"/>
      <c r="AN168" s="47"/>
      <c r="AP168" s="4"/>
      <c r="AQ168" s="63"/>
      <c r="AR168" s="64"/>
      <c r="AS168" s="4"/>
      <c r="AT168" s="4"/>
      <c r="AV168" s="47"/>
      <c r="AW168" s="47"/>
      <c r="AX168" s="55"/>
      <c r="AY168" s="55"/>
      <c r="AZ168" s="55"/>
      <c r="BA168" s="55"/>
      <c r="BB168" s="282"/>
      <c r="BC168" s="267"/>
      <c r="BD168" s="47"/>
      <c r="BF168" s="47"/>
      <c r="BI168" s="47"/>
      <c r="BJ168" s="47"/>
      <c r="BK168" s="47"/>
      <c r="BL168" s="47"/>
      <c r="BM168" s="47"/>
      <c r="BN168" s="47"/>
      <c r="BO168" s="47"/>
      <c r="BP168" s="47"/>
      <c r="BQ168" s="47"/>
      <c r="BR168" s="47"/>
      <c r="BS168" s="185"/>
      <c r="BT168" s="47"/>
      <c r="BU168" s="47"/>
      <c r="BV168" s="47"/>
      <c r="BW168" s="47"/>
      <c r="BX168" s="47"/>
      <c r="BY168" s="47"/>
      <c r="BZ168" s="47"/>
      <c r="CA168" s="47"/>
      <c r="CB168" s="47"/>
      <c r="CC168" s="47"/>
      <c r="CD168" s="47"/>
      <c r="CE168" s="185"/>
      <c r="CF168" s="185"/>
      <c r="CG168" s="185"/>
      <c r="CH168" s="185"/>
      <c r="CI168" s="185"/>
      <c r="CJ168" s="185"/>
      <c r="CK168" s="185"/>
      <c r="CL168" s="185"/>
      <c r="CM168" s="185"/>
      <c r="CN168" s="55"/>
      <c r="CO168" s="55"/>
      <c r="CP168" s="55"/>
      <c r="CQ168" s="55"/>
      <c r="CR168" s="55"/>
      <c r="CS168" s="47"/>
      <c r="CT168" s="47"/>
      <c r="CU168" s="47"/>
      <c r="CV168" s="47"/>
      <c r="CW168" s="47"/>
      <c r="CX168" s="47"/>
    </row>
    <row r="169" spans="22:102" ht="15" customHeight="1" x14ac:dyDescent="0.25">
      <c r="V169" s="67"/>
      <c r="W169" s="306"/>
      <c r="X169" s="47"/>
      <c r="Y169" s="259"/>
      <c r="Z169" s="47"/>
      <c r="AA169" s="47"/>
      <c r="AB169" s="47"/>
      <c r="AC169" s="259"/>
      <c r="AD169" s="47"/>
      <c r="AE169" s="47"/>
      <c r="AF169" s="47"/>
      <c r="AI169" s="47"/>
      <c r="AJ169" s="47"/>
      <c r="AK169" s="47"/>
      <c r="AL169" s="47"/>
      <c r="AM169" s="47"/>
      <c r="AN169" s="47"/>
      <c r="AP169" s="4"/>
      <c r="AQ169" s="63"/>
      <c r="AR169" s="64"/>
      <c r="AS169" s="4"/>
      <c r="AT169" s="4"/>
      <c r="AV169" s="47"/>
      <c r="AW169" s="47"/>
      <c r="AX169" s="55"/>
      <c r="AY169" s="55"/>
      <c r="AZ169" s="55"/>
      <c r="BA169" s="55"/>
      <c r="BB169" s="282"/>
      <c r="BC169" s="267"/>
      <c r="BD169" s="47"/>
      <c r="BF169" s="47"/>
      <c r="BI169" s="47"/>
      <c r="BJ169" s="47"/>
      <c r="BK169" s="47"/>
      <c r="BL169" s="47"/>
      <c r="BM169" s="47"/>
      <c r="BN169" s="47"/>
      <c r="BO169" s="47"/>
      <c r="BP169" s="47"/>
      <c r="BQ169" s="47"/>
      <c r="BR169" s="47"/>
      <c r="BS169" s="47"/>
      <c r="BT169" s="47"/>
      <c r="BU169" s="47"/>
      <c r="BV169" s="47"/>
      <c r="BW169" s="47"/>
      <c r="BX169" s="47"/>
      <c r="BY169" s="47"/>
      <c r="BZ169" s="47"/>
      <c r="CA169" s="47"/>
      <c r="CB169" s="47"/>
      <c r="CC169" s="47"/>
      <c r="CD169" s="47"/>
      <c r="CE169" s="185"/>
      <c r="CF169" s="185"/>
      <c r="CG169" s="185"/>
      <c r="CH169" s="185"/>
      <c r="CI169" s="185"/>
      <c r="CJ169" s="185"/>
      <c r="CK169" s="185"/>
      <c r="CL169" s="185"/>
      <c r="CM169" s="185"/>
      <c r="CN169" s="55"/>
      <c r="CO169" s="55"/>
      <c r="CP169" s="55"/>
      <c r="CQ169" s="55"/>
      <c r="CR169" s="55"/>
      <c r="CS169" s="47"/>
      <c r="CT169" s="47"/>
      <c r="CU169" s="47"/>
      <c r="CV169" s="47"/>
      <c r="CW169" s="47"/>
      <c r="CX169" s="47"/>
    </row>
    <row r="170" spans="22:102" ht="15" customHeight="1" x14ac:dyDescent="0.25">
      <c r="V170" s="67"/>
      <c r="W170" s="304"/>
      <c r="X170" s="67"/>
      <c r="Y170" s="261"/>
      <c r="Z170" s="185"/>
      <c r="AA170" s="185"/>
      <c r="AB170" s="47"/>
      <c r="AC170" s="259"/>
      <c r="AD170" s="47"/>
      <c r="AE170" s="47"/>
      <c r="AF170" s="47"/>
      <c r="AK170" s="47"/>
      <c r="AL170" s="47"/>
      <c r="AM170" s="47"/>
      <c r="AN170" s="47"/>
      <c r="AP170" s="4"/>
      <c r="AQ170" s="63"/>
      <c r="AR170" s="64"/>
      <c r="AS170" s="4"/>
      <c r="AT170" s="4"/>
      <c r="AV170" s="47"/>
      <c r="AW170" s="47"/>
      <c r="AX170" s="55"/>
      <c r="AY170" s="55"/>
      <c r="AZ170" s="55"/>
      <c r="BA170" s="55"/>
      <c r="BB170" s="282"/>
      <c r="BC170" s="267"/>
      <c r="BD170" s="47"/>
      <c r="BF170" s="47"/>
      <c r="BI170" s="47"/>
      <c r="BJ170" s="47"/>
      <c r="BK170" s="47"/>
      <c r="BL170" s="47"/>
      <c r="BM170" s="47"/>
      <c r="BN170" s="47"/>
      <c r="BO170" s="47"/>
      <c r="BP170" s="47"/>
      <c r="BQ170" s="47"/>
      <c r="BR170" s="47"/>
      <c r="BS170" s="47"/>
      <c r="BT170" s="47"/>
      <c r="BU170" s="47"/>
      <c r="BV170" s="47"/>
      <c r="BW170" s="47"/>
      <c r="BX170" s="47"/>
      <c r="BY170" s="47"/>
      <c r="BZ170" s="47"/>
      <c r="CA170" s="185"/>
      <c r="CB170" s="47"/>
      <c r="CC170" s="47"/>
      <c r="CD170" s="47"/>
      <c r="CE170" s="185"/>
      <c r="CF170" s="185"/>
      <c r="CG170" s="185"/>
      <c r="CH170" s="185"/>
      <c r="CI170" s="185"/>
      <c r="CJ170" s="185"/>
      <c r="CK170" s="185"/>
      <c r="CL170" s="185"/>
      <c r="CM170" s="185"/>
      <c r="CN170" s="55"/>
      <c r="CO170" s="55"/>
      <c r="CP170" s="55"/>
      <c r="CQ170" s="55"/>
      <c r="CR170" s="55"/>
      <c r="CS170" s="47"/>
      <c r="CT170" s="47"/>
      <c r="CU170" s="47"/>
      <c r="CV170" s="47"/>
      <c r="CW170" s="47"/>
      <c r="CX170" s="47"/>
    </row>
    <row r="171" spans="22:102" ht="15" customHeight="1" x14ac:dyDescent="0.25">
      <c r="AB171" s="185"/>
      <c r="AC171" s="208"/>
      <c r="AD171" s="47"/>
      <c r="AE171" s="47"/>
      <c r="AK171" s="47"/>
      <c r="AL171" s="47"/>
      <c r="AM171" s="47"/>
      <c r="AN171" s="47"/>
      <c r="AP171" s="4"/>
      <c r="AQ171" s="63"/>
      <c r="AR171" s="64"/>
      <c r="AS171" s="4"/>
      <c r="AT171" s="4"/>
      <c r="AV171" s="47"/>
      <c r="AW171" s="47"/>
      <c r="AX171" s="55"/>
      <c r="AY171" s="55"/>
      <c r="AZ171" s="55"/>
      <c r="BA171" s="55"/>
      <c r="BB171" s="282"/>
      <c r="BC171" s="267"/>
      <c r="BD171" s="47"/>
      <c r="BF171" s="47"/>
      <c r="BI171" s="47"/>
      <c r="BJ171" s="47"/>
      <c r="BK171" s="47"/>
      <c r="BL171" s="47"/>
      <c r="BM171" s="47"/>
      <c r="BN171" s="47"/>
      <c r="BO171" s="47"/>
      <c r="BP171" s="47"/>
      <c r="BQ171" s="47"/>
      <c r="BR171" s="47"/>
      <c r="BS171" s="47"/>
      <c r="BT171" s="47"/>
      <c r="BU171" s="47"/>
      <c r="BV171" s="47"/>
      <c r="BW171" s="47"/>
      <c r="BX171" s="47"/>
      <c r="BY171" s="47"/>
      <c r="BZ171" s="47"/>
      <c r="CA171" s="185"/>
      <c r="CB171" s="185"/>
      <c r="CC171" s="47"/>
      <c r="CD171" s="47"/>
      <c r="CE171" s="185"/>
      <c r="CF171" s="185"/>
      <c r="CG171" s="185"/>
      <c r="CH171" s="185"/>
      <c r="CI171" s="185"/>
      <c r="CJ171" s="185"/>
      <c r="CK171" s="185"/>
      <c r="CL171" s="185"/>
      <c r="CM171" s="185"/>
      <c r="CN171" s="55"/>
      <c r="CO171" s="55"/>
      <c r="CP171" s="55"/>
      <c r="CQ171" s="55"/>
      <c r="CR171" s="55"/>
      <c r="CS171" s="47"/>
      <c r="CT171" s="47"/>
      <c r="CU171" s="47"/>
      <c r="CV171" s="47"/>
      <c r="CW171" s="47"/>
      <c r="CX171" s="47"/>
    </row>
    <row r="172" spans="22:102" ht="15" customHeight="1" x14ac:dyDescent="0.25">
      <c r="AE172" s="47"/>
      <c r="AP172" s="4"/>
      <c r="AQ172" s="63"/>
      <c r="AR172" s="64"/>
      <c r="AS172" s="4"/>
      <c r="AT172" s="4"/>
      <c r="AV172" s="47"/>
      <c r="AW172" s="47"/>
      <c r="AX172" s="55"/>
      <c r="AY172" s="55"/>
      <c r="AZ172" s="55"/>
      <c r="BA172" s="55"/>
      <c r="BB172" s="282"/>
      <c r="BC172" s="267"/>
      <c r="BD172" s="47"/>
      <c r="BF172" s="47"/>
      <c r="BI172" s="47"/>
      <c r="BJ172" s="47"/>
      <c r="BK172" s="47"/>
      <c r="BL172" s="47"/>
      <c r="BM172" s="47"/>
      <c r="BN172" s="47"/>
      <c r="BO172" s="47"/>
      <c r="BP172" s="47"/>
      <c r="BQ172" s="47"/>
      <c r="BR172" s="47"/>
      <c r="BS172" s="47"/>
      <c r="BT172" s="47"/>
      <c r="BU172" s="47"/>
      <c r="BV172" s="47"/>
      <c r="BW172" s="47"/>
      <c r="BX172" s="47"/>
      <c r="BY172" s="47"/>
      <c r="BZ172" s="47"/>
      <c r="CA172" s="185"/>
      <c r="CB172" s="185"/>
      <c r="CC172" s="47"/>
      <c r="CD172" s="47"/>
      <c r="CE172" s="185"/>
      <c r="CF172" s="185"/>
      <c r="CG172" s="185"/>
      <c r="CH172" s="185"/>
      <c r="CI172" s="185"/>
      <c r="CJ172" s="185"/>
      <c r="CK172" s="185"/>
      <c r="CL172" s="185"/>
      <c r="CM172" s="185"/>
      <c r="CN172" s="55"/>
      <c r="CO172" s="55"/>
      <c r="CP172" s="55"/>
      <c r="CQ172" s="55"/>
      <c r="CR172" s="55"/>
      <c r="CS172" s="47"/>
      <c r="CT172" s="47"/>
      <c r="CU172" s="47"/>
      <c r="CV172" s="47"/>
      <c r="CW172" s="47"/>
      <c r="CX172" s="47"/>
    </row>
    <row r="173" spans="22:102" ht="15" customHeight="1" x14ac:dyDescent="0.25">
      <c r="AP173" s="4"/>
      <c r="AQ173" s="63"/>
      <c r="AR173" s="64"/>
      <c r="AS173" s="4"/>
      <c r="AT173" s="4"/>
      <c r="AV173" s="185"/>
      <c r="AW173" s="185"/>
      <c r="AX173" s="185"/>
      <c r="AY173" s="185"/>
      <c r="AZ173" s="185"/>
      <c r="BA173" s="185"/>
      <c r="BB173" s="282"/>
      <c r="BC173" s="267"/>
      <c r="BD173" s="47"/>
      <c r="BF173" s="47"/>
      <c r="BI173" s="47"/>
      <c r="BJ173" s="47"/>
      <c r="BK173" s="47"/>
      <c r="BL173" s="47"/>
      <c r="BM173" s="47"/>
      <c r="BN173" s="47"/>
      <c r="BO173" s="47"/>
      <c r="BP173" s="47"/>
      <c r="BQ173" s="47"/>
      <c r="BR173" s="47"/>
      <c r="BS173" s="47"/>
      <c r="BT173" s="47"/>
      <c r="BU173" s="47"/>
      <c r="BV173" s="47"/>
      <c r="BW173" s="47"/>
      <c r="BX173" s="47"/>
      <c r="BY173" s="47"/>
      <c r="BZ173" s="47"/>
      <c r="CA173" s="185"/>
      <c r="CB173" s="185"/>
      <c r="CC173" s="47"/>
      <c r="CD173" s="47"/>
      <c r="CE173" s="185"/>
      <c r="CF173" s="185"/>
      <c r="CG173" s="185"/>
      <c r="CH173" s="185"/>
      <c r="CI173" s="185"/>
      <c r="CJ173" s="185"/>
      <c r="CK173" s="185"/>
      <c r="CL173" s="185"/>
      <c r="CM173" s="185"/>
      <c r="CN173" s="55"/>
      <c r="CO173" s="55"/>
      <c r="CP173" s="55"/>
      <c r="CQ173" s="55"/>
      <c r="CR173" s="55"/>
      <c r="CS173" s="47"/>
      <c r="CT173" s="47"/>
      <c r="CU173" s="47"/>
      <c r="CV173" s="47"/>
      <c r="CW173" s="47"/>
      <c r="CX173" s="47"/>
    </row>
    <row r="174" spans="22:102" ht="15" customHeight="1" x14ac:dyDescent="0.25">
      <c r="AP174" s="4"/>
      <c r="AQ174" s="63"/>
      <c r="AR174" s="64"/>
      <c r="AS174" s="4"/>
      <c r="AT174" s="4"/>
      <c r="AV174" s="185"/>
      <c r="AW174" s="185"/>
      <c r="AX174" s="185"/>
      <c r="AY174" s="185"/>
      <c r="AZ174" s="185"/>
      <c r="BA174" s="185"/>
      <c r="BB174" s="271"/>
      <c r="BC174" s="267"/>
      <c r="BD174" s="47"/>
      <c r="BF174" s="47"/>
      <c r="BI174" s="47"/>
      <c r="BJ174" s="47"/>
      <c r="BK174" s="47"/>
      <c r="BL174" s="47"/>
      <c r="BM174" s="47"/>
      <c r="BN174" s="47"/>
      <c r="BO174" s="47"/>
      <c r="BP174" s="47"/>
      <c r="BQ174" s="47"/>
      <c r="BR174" s="47"/>
      <c r="BS174" s="47"/>
      <c r="BT174" s="47"/>
      <c r="BU174" s="47"/>
      <c r="BV174" s="47"/>
      <c r="BW174" s="47"/>
      <c r="BX174" s="47"/>
      <c r="BY174" s="47"/>
      <c r="BZ174" s="47"/>
      <c r="CA174" s="185"/>
      <c r="CB174" s="185"/>
      <c r="CC174" s="47"/>
      <c r="CD174" s="47"/>
      <c r="CE174" s="185"/>
      <c r="CF174" s="185"/>
      <c r="CG174" s="185"/>
      <c r="CH174" s="185"/>
      <c r="CI174" s="185"/>
      <c r="CJ174" s="185"/>
      <c r="CK174" s="185"/>
      <c r="CL174" s="185"/>
      <c r="CM174" s="185"/>
      <c r="CN174" s="55"/>
      <c r="CO174" s="55"/>
      <c r="CP174" s="55"/>
      <c r="CQ174" s="55"/>
      <c r="CR174" s="55"/>
      <c r="CS174" s="47"/>
      <c r="CT174" s="47"/>
      <c r="CU174" s="47"/>
      <c r="CV174" s="47"/>
      <c r="CW174" s="47"/>
      <c r="CX174" s="47"/>
    </row>
    <row r="175" spans="22:102" ht="15" customHeight="1" x14ac:dyDescent="0.25">
      <c r="AO175" s="47"/>
      <c r="AP175" s="47"/>
      <c r="AQ175" s="47"/>
      <c r="AR175" s="185"/>
      <c r="AS175" s="185"/>
      <c r="AT175" s="185"/>
      <c r="AU175" s="185"/>
      <c r="AV175" s="185"/>
      <c r="AW175" s="185"/>
      <c r="AX175" s="185"/>
      <c r="AY175" s="185"/>
      <c r="AZ175" s="185"/>
      <c r="BA175" s="185"/>
      <c r="BB175" s="271"/>
      <c r="BC175" s="267"/>
      <c r="BD175" s="47"/>
      <c r="BF175" s="47"/>
      <c r="BI175" s="47"/>
      <c r="BJ175" s="47"/>
      <c r="BK175" s="47"/>
      <c r="BL175" s="47"/>
      <c r="BM175" s="47"/>
      <c r="BN175" s="47"/>
      <c r="BO175" s="47"/>
      <c r="BP175" s="47"/>
      <c r="BQ175" s="47"/>
      <c r="BR175" s="47"/>
      <c r="BS175" s="47"/>
      <c r="BT175" s="47"/>
      <c r="BU175" s="47"/>
      <c r="BV175" s="47"/>
      <c r="BW175" s="47"/>
      <c r="BX175" s="47"/>
      <c r="BY175" s="47"/>
      <c r="BZ175" s="47"/>
      <c r="CA175" s="185"/>
      <c r="CB175" s="185"/>
      <c r="CC175" s="47"/>
      <c r="CD175" s="47"/>
      <c r="CE175" s="185"/>
      <c r="CF175" s="185"/>
      <c r="CG175" s="185"/>
      <c r="CH175" s="185"/>
      <c r="CI175" s="185"/>
      <c r="CJ175" s="185"/>
      <c r="CK175" s="185"/>
      <c r="CL175" s="185"/>
      <c r="CM175" s="185"/>
      <c r="CN175" s="55"/>
      <c r="CO175" s="55"/>
      <c r="CP175" s="55"/>
      <c r="CQ175" s="55"/>
      <c r="CR175" s="185"/>
      <c r="CS175" s="185"/>
      <c r="CT175" s="185"/>
      <c r="CU175" s="185"/>
      <c r="CV175" s="47"/>
      <c r="CW175" s="47"/>
      <c r="CX175" s="47"/>
    </row>
    <row r="176" spans="22:102" ht="15" customHeight="1" x14ac:dyDescent="0.25">
      <c r="AO176" s="47"/>
      <c r="AP176" s="47"/>
      <c r="AQ176" s="47"/>
      <c r="AR176" s="185"/>
      <c r="AS176" s="185"/>
      <c r="AT176" s="185"/>
      <c r="AU176" s="185"/>
      <c r="AV176" s="185"/>
      <c r="AW176" s="185"/>
      <c r="AX176" s="185"/>
      <c r="AY176" s="185"/>
      <c r="AZ176" s="185"/>
      <c r="BA176" s="185"/>
      <c r="BB176" s="271"/>
      <c r="BC176" s="267"/>
      <c r="BD176" s="47"/>
      <c r="BF176" s="47"/>
      <c r="BI176" s="47"/>
      <c r="BJ176" s="47"/>
      <c r="BK176" s="47"/>
      <c r="BL176" s="47"/>
      <c r="BM176" s="47"/>
      <c r="BN176" s="47"/>
      <c r="BO176" s="47"/>
      <c r="BP176" s="47"/>
      <c r="BQ176" s="47"/>
      <c r="BR176" s="47"/>
      <c r="BS176" s="47"/>
      <c r="BT176" s="47"/>
      <c r="BU176" s="47"/>
      <c r="BV176" s="47"/>
      <c r="BW176" s="47"/>
      <c r="BX176" s="47"/>
      <c r="BY176" s="47"/>
      <c r="BZ176" s="47"/>
      <c r="CA176" s="185"/>
      <c r="CB176" s="185"/>
      <c r="CC176" s="47"/>
      <c r="CD176" s="47"/>
      <c r="CE176" s="185"/>
      <c r="CF176" s="185"/>
      <c r="CG176" s="185"/>
      <c r="CM176" s="185"/>
      <c r="CN176" s="55"/>
      <c r="CO176" s="55"/>
      <c r="CP176" s="55"/>
      <c r="CQ176" s="55"/>
      <c r="CR176" s="185"/>
      <c r="CS176" s="185"/>
      <c r="CT176" s="185"/>
      <c r="CU176" s="185"/>
      <c r="CV176" s="47"/>
      <c r="CW176" s="47"/>
      <c r="CX176" s="47"/>
    </row>
    <row r="177" spans="41:102" ht="15" customHeight="1" x14ac:dyDescent="0.25">
      <c r="AO177" s="47"/>
      <c r="AP177" s="47"/>
      <c r="AQ177" s="47"/>
      <c r="AR177" s="185"/>
      <c r="AS177" s="185"/>
      <c r="AT177" s="185"/>
      <c r="AU177" s="185"/>
      <c r="AV177" s="185"/>
      <c r="AW177" s="185"/>
      <c r="AX177" s="185"/>
      <c r="AY177" s="185"/>
      <c r="AZ177" s="185"/>
      <c r="BA177" s="185"/>
      <c r="BB177" s="271"/>
      <c r="BC177" s="267"/>
      <c r="BD177" s="47"/>
      <c r="BF177" s="47"/>
      <c r="BI177" s="47"/>
      <c r="BJ177" s="47"/>
      <c r="BK177" s="47"/>
      <c r="BL177" s="47"/>
      <c r="BM177" s="47"/>
      <c r="BN177" s="47"/>
      <c r="BO177" s="47"/>
      <c r="BP177" s="47"/>
      <c r="BQ177" s="47"/>
      <c r="BR177" s="47"/>
      <c r="BS177" s="47"/>
      <c r="BT177" s="47"/>
      <c r="BU177" s="47"/>
      <c r="BV177" s="47"/>
      <c r="BW177" s="47"/>
      <c r="BX177" s="47"/>
      <c r="BY177" s="47"/>
      <c r="BZ177" s="47"/>
      <c r="CA177" s="185"/>
      <c r="CB177" s="185"/>
      <c r="CC177" s="47"/>
      <c r="CD177" s="47"/>
      <c r="CE177" s="185"/>
      <c r="CF177" s="185"/>
      <c r="CG177" s="185"/>
      <c r="CN177" s="55"/>
      <c r="CO177" s="55"/>
      <c r="CP177" s="55"/>
      <c r="CQ177" s="55"/>
      <c r="CR177" s="55"/>
      <c r="CS177" s="55"/>
      <c r="CT177" s="55"/>
      <c r="CU177" s="55"/>
      <c r="CV177" s="185"/>
      <c r="CW177" s="185"/>
      <c r="CX177" s="185"/>
    </row>
    <row r="178" spans="41:102" ht="15" customHeight="1" x14ac:dyDescent="0.25">
      <c r="AO178" s="47"/>
      <c r="AP178" s="47"/>
      <c r="AQ178" s="47"/>
      <c r="AR178" s="185"/>
      <c r="AS178" s="185"/>
      <c r="AT178" s="185"/>
      <c r="AU178" s="185"/>
      <c r="AV178" s="185"/>
      <c r="AW178" s="185"/>
      <c r="AX178" s="185"/>
      <c r="AY178" s="185"/>
      <c r="AZ178" s="185"/>
      <c r="BA178" s="185"/>
      <c r="BB178" s="271"/>
      <c r="BC178" s="267"/>
      <c r="BD178" s="47"/>
      <c r="BF178" s="47"/>
      <c r="BI178" s="47"/>
      <c r="BJ178" s="47"/>
      <c r="BK178" s="47"/>
      <c r="BL178" s="47"/>
      <c r="BM178" s="47"/>
      <c r="BN178" s="47"/>
      <c r="BO178" s="47"/>
      <c r="BP178" s="47"/>
      <c r="BQ178" s="47"/>
      <c r="BR178" s="47"/>
      <c r="BS178" s="47"/>
      <c r="BT178" s="47"/>
      <c r="BU178" s="47"/>
      <c r="BV178" s="47"/>
      <c r="BW178" s="47"/>
      <c r="BX178" s="47"/>
      <c r="BY178" s="47"/>
      <c r="BZ178" s="47"/>
      <c r="CA178" s="185"/>
      <c r="CB178" s="185"/>
      <c r="CC178" s="47"/>
      <c r="CD178" s="47"/>
      <c r="CE178" s="185"/>
      <c r="CN178" s="55"/>
      <c r="CO178" s="55"/>
      <c r="CP178" s="55"/>
      <c r="CQ178" s="185"/>
      <c r="CR178" s="185"/>
      <c r="CS178" s="185"/>
      <c r="CT178" s="185"/>
      <c r="CU178" s="185"/>
      <c r="CV178" s="185"/>
      <c r="CW178" s="185"/>
      <c r="CX178" s="185"/>
    </row>
    <row r="179" spans="41:102" ht="15" customHeight="1" x14ac:dyDescent="0.25">
      <c r="AO179" s="47"/>
      <c r="AP179" s="47"/>
      <c r="AQ179" s="47"/>
      <c r="AR179" s="185"/>
      <c r="AS179" s="185"/>
      <c r="AT179" s="185"/>
      <c r="AU179" s="185"/>
      <c r="AV179" s="185"/>
      <c r="AW179" s="185"/>
      <c r="AX179" s="185"/>
      <c r="AY179" s="185"/>
      <c r="AZ179" s="185"/>
      <c r="BA179" s="185"/>
      <c r="BB179" s="271"/>
      <c r="BC179" s="267"/>
      <c r="BD179" s="47"/>
      <c r="BF179" s="47"/>
      <c r="BI179" s="47"/>
      <c r="BJ179" s="47"/>
      <c r="BK179" s="47"/>
      <c r="BL179" s="47"/>
      <c r="BM179" s="47"/>
      <c r="BN179" s="47"/>
      <c r="BO179" s="47"/>
      <c r="BP179" s="47"/>
      <c r="BQ179" s="47"/>
      <c r="BR179" s="47"/>
      <c r="BS179" s="47"/>
      <c r="BT179" s="47"/>
      <c r="BU179" s="47"/>
      <c r="BV179" s="47"/>
      <c r="BW179" s="47"/>
      <c r="BX179" s="47"/>
      <c r="BY179" s="47"/>
      <c r="BZ179" s="47"/>
      <c r="CA179" s="185"/>
      <c r="CB179" s="185"/>
      <c r="CC179" s="47"/>
      <c r="CD179" s="47"/>
      <c r="CN179" s="55"/>
      <c r="CO179" s="55"/>
      <c r="CP179" s="185"/>
      <c r="CQ179" s="185"/>
      <c r="CR179" s="185"/>
      <c r="CS179" s="185"/>
      <c r="CT179" s="185"/>
      <c r="CU179" s="185"/>
      <c r="CV179" s="185"/>
      <c r="CW179" s="185"/>
      <c r="CX179" s="185"/>
    </row>
    <row r="180" spans="41:102" ht="15" customHeight="1" x14ac:dyDescent="0.25">
      <c r="AO180" s="47"/>
      <c r="AP180" s="47"/>
      <c r="AQ180" s="47"/>
      <c r="AR180" s="185"/>
      <c r="AS180" s="185"/>
      <c r="AT180" s="185"/>
      <c r="AU180" s="185"/>
      <c r="AV180" s="185"/>
      <c r="AW180" s="185"/>
      <c r="AX180" s="185"/>
      <c r="AY180" s="185"/>
      <c r="AZ180" s="185"/>
      <c r="BA180" s="185"/>
      <c r="BB180" s="271"/>
      <c r="BC180" s="267"/>
      <c r="BD180" s="47"/>
      <c r="BF180" s="47"/>
      <c r="BI180" s="47"/>
      <c r="BJ180" s="185"/>
      <c r="BK180" s="185"/>
      <c r="BL180" s="185"/>
      <c r="BM180" s="185"/>
      <c r="BN180" s="185"/>
      <c r="BO180" s="185"/>
      <c r="BP180" s="185"/>
      <c r="BQ180" s="185"/>
      <c r="BR180" s="47"/>
      <c r="BS180" s="47"/>
      <c r="BT180" s="47"/>
      <c r="BU180" s="47"/>
      <c r="BV180" s="47"/>
      <c r="BW180" s="47"/>
      <c r="BX180" s="47"/>
      <c r="BY180" s="47"/>
      <c r="BZ180" s="47"/>
      <c r="CA180" s="185"/>
      <c r="CB180" s="185"/>
      <c r="CC180" s="47"/>
      <c r="CD180" s="47"/>
      <c r="CN180" s="55"/>
      <c r="CO180" s="55"/>
      <c r="CP180" s="185"/>
      <c r="CQ180" s="185"/>
      <c r="CR180" s="185"/>
      <c r="CS180" s="185"/>
      <c r="CT180" s="185"/>
      <c r="CU180" s="185"/>
      <c r="CV180" s="185"/>
      <c r="CW180" s="185"/>
      <c r="CX180" s="185"/>
    </row>
    <row r="181" spans="41:102" ht="15" customHeight="1" x14ac:dyDescent="0.25">
      <c r="AO181" s="47"/>
      <c r="AP181" s="47"/>
      <c r="AQ181" s="47"/>
      <c r="AR181" s="185"/>
      <c r="AS181" s="185"/>
      <c r="AT181" s="185"/>
      <c r="AU181" s="185"/>
      <c r="AV181" s="185"/>
      <c r="AW181" s="185"/>
      <c r="AX181" s="185"/>
      <c r="AY181" s="185"/>
      <c r="AZ181" s="185"/>
      <c r="BA181" s="185"/>
      <c r="BB181" s="271"/>
      <c r="BC181" s="267"/>
      <c r="BD181" s="47"/>
      <c r="BF181" s="47"/>
      <c r="BI181" s="47"/>
      <c r="BJ181" s="185"/>
      <c r="BK181" s="185"/>
      <c r="BL181" s="185"/>
      <c r="BM181" s="185"/>
      <c r="BN181" s="185"/>
      <c r="BO181" s="185"/>
      <c r="BP181" s="185"/>
      <c r="BQ181" s="185"/>
      <c r="BR181" s="185"/>
      <c r="BS181" s="47"/>
      <c r="BT181" s="47"/>
      <c r="BU181" s="47"/>
      <c r="BV181" s="47"/>
      <c r="BW181" s="47"/>
      <c r="BX181" s="185"/>
      <c r="BY181" s="185"/>
      <c r="BZ181" s="185"/>
      <c r="CA181" s="185"/>
      <c r="CB181" s="185"/>
      <c r="CC181" s="47"/>
      <c r="CD181" s="47"/>
      <c r="CN181" s="47"/>
      <c r="CO181" s="55"/>
      <c r="CP181" s="185"/>
      <c r="CQ181" s="185"/>
      <c r="CR181" s="185"/>
      <c r="CS181" s="185"/>
      <c r="CT181" s="185"/>
      <c r="CU181" s="185"/>
      <c r="CV181" s="185"/>
      <c r="CW181" s="185"/>
      <c r="CX181" s="185"/>
    </row>
    <row r="182" spans="41:102" ht="15" customHeight="1" x14ac:dyDescent="0.25">
      <c r="AO182" s="47"/>
      <c r="AP182" s="47"/>
      <c r="AQ182" s="47"/>
      <c r="AR182" s="185"/>
      <c r="AS182" s="185"/>
      <c r="AT182" s="185"/>
      <c r="AU182" s="185"/>
      <c r="AV182" s="185"/>
      <c r="AW182" s="185"/>
      <c r="AX182" s="185"/>
      <c r="AY182" s="185"/>
      <c r="AZ182" s="185"/>
      <c r="BA182" s="185"/>
      <c r="BB182" s="271"/>
      <c r="BC182" s="267"/>
      <c r="BD182" s="47"/>
      <c r="BF182" s="47"/>
      <c r="BI182" s="47"/>
      <c r="BJ182" s="185"/>
      <c r="BK182" s="185"/>
      <c r="BL182" s="185"/>
      <c r="BM182" s="185"/>
      <c r="BN182" s="185"/>
      <c r="BO182" s="185"/>
      <c r="BP182" s="185"/>
      <c r="BQ182" s="185"/>
      <c r="BR182" s="185"/>
      <c r="BS182" s="47"/>
      <c r="BT182" s="47"/>
      <c r="BU182" s="47"/>
      <c r="BV182" s="47"/>
      <c r="BW182" s="47"/>
      <c r="BX182" s="185"/>
      <c r="BY182" s="185"/>
      <c r="BZ182" s="185"/>
      <c r="CA182" s="185"/>
      <c r="CB182" s="185"/>
      <c r="CC182" s="185"/>
      <c r="CD182" s="185"/>
      <c r="CN182" s="185"/>
      <c r="CO182" s="185"/>
      <c r="CP182" s="185"/>
      <c r="CQ182" s="185"/>
      <c r="CR182" s="185"/>
      <c r="CS182" s="185"/>
      <c r="CT182" s="185"/>
      <c r="CU182" s="185"/>
      <c r="CV182" s="185"/>
      <c r="CW182" s="185"/>
      <c r="CX182" s="185"/>
    </row>
    <row r="183" spans="41:102" ht="15" customHeight="1" x14ac:dyDescent="0.25">
      <c r="AO183" s="47"/>
      <c r="AP183" s="47"/>
      <c r="AQ183" s="47"/>
      <c r="AR183" s="185"/>
      <c r="AS183" s="185"/>
      <c r="AT183" s="185"/>
      <c r="AU183" s="185"/>
      <c r="AV183" s="185"/>
      <c r="AW183" s="185"/>
      <c r="AX183" s="185"/>
      <c r="AY183" s="185"/>
      <c r="AZ183" s="185"/>
      <c r="BA183" s="185"/>
      <c r="BB183" s="271"/>
      <c r="BC183" s="267"/>
      <c r="BD183" s="47"/>
      <c r="BF183" s="47"/>
      <c r="BI183" s="47"/>
      <c r="BJ183" s="185"/>
      <c r="BK183" s="185"/>
      <c r="BL183" s="185"/>
      <c r="BM183" s="185"/>
      <c r="BN183" s="185"/>
      <c r="BO183" s="185"/>
      <c r="BP183" s="185"/>
      <c r="BQ183" s="185"/>
      <c r="BR183" s="185"/>
      <c r="BS183" s="47"/>
      <c r="BT183" s="47"/>
      <c r="BU183" s="47"/>
      <c r="BV183" s="47"/>
      <c r="BW183" s="47"/>
      <c r="BX183" s="185"/>
      <c r="BY183" s="185"/>
      <c r="BZ183" s="185"/>
      <c r="CA183" s="185"/>
      <c r="CB183" s="185"/>
      <c r="CC183" s="185"/>
      <c r="CD183" s="185"/>
      <c r="CN183" s="185"/>
      <c r="CO183" s="185"/>
      <c r="CP183" s="185"/>
      <c r="CQ183" s="185"/>
      <c r="CR183" s="185"/>
      <c r="CS183" s="185"/>
      <c r="CT183" s="185"/>
      <c r="CU183" s="185"/>
      <c r="CV183" s="185"/>
      <c r="CW183" s="185"/>
      <c r="CX183" s="185"/>
    </row>
    <row r="184" spans="41:102" ht="15" customHeight="1" x14ac:dyDescent="0.25">
      <c r="AO184" s="47"/>
      <c r="AP184" s="47"/>
      <c r="AQ184" s="47"/>
      <c r="AR184" s="185"/>
      <c r="AS184" s="185"/>
      <c r="AT184" s="185"/>
      <c r="AU184" s="185"/>
      <c r="AV184" s="185"/>
      <c r="AW184" s="185"/>
      <c r="AX184" s="185"/>
      <c r="AY184" s="185"/>
      <c r="AZ184" s="185"/>
      <c r="BA184" s="185"/>
      <c r="BB184" s="271"/>
      <c r="BC184" s="267"/>
      <c r="BD184" s="47"/>
      <c r="BF184" s="47"/>
      <c r="BI184" s="47"/>
      <c r="BJ184" s="185"/>
      <c r="BK184" s="185"/>
      <c r="BL184" s="185"/>
      <c r="BM184" s="185"/>
      <c r="BN184" s="185"/>
      <c r="BO184" s="185"/>
      <c r="BP184" s="185"/>
      <c r="BQ184" s="185"/>
      <c r="BR184" s="185"/>
      <c r="BS184" s="47"/>
      <c r="BT184" s="47"/>
      <c r="BU184" s="47"/>
      <c r="BV184" s="47"/>
      <c r="BW184" s="47"/>
      <c r="BX184" s="185"/>
      <c r="BY184" s="185"/>
      <c r="BZ184" s="185"/>
      <c r="CA184" s="185"/>
      <c r="CB184" s="185"/>
      <c r="CC184" s="185"/>
      <c r="CD184" s="185"/>
      <c r="CN184" s="185"/>
      <c r="CO184" s="185"/>
      <c r="CP184" s="185"/>
      <c r="CQ184" s="185"/>
      <c r="CR184" s="185"/>
      <c r="CS184" s="185"/>
      <c r="CT184" s="185"/>
      <c r="CU184" s="185"/>
      <c r="CV184" s="185"/>
      <c r="CW184" s="185"/>
      <c r="CX184" s="185"/>
    </row>
    <row r="185" spans="41:102" ht="15" customHeight="1" x14ac:dyDescent="0.25">
      <c r="BC185" s="267"/>
      <c r="BD185" s="47"/>
      <c r="BF185" s="47"/>
      <c r="BI185" s="47"/>
      <c r="BJ185" s="185"/>
      <c r="BK185" s="185"/>
      <c r="BL185" s="185"/>
      <c r="BM185" s="185"/>
      <c r="BN185" s="185"/>
      <c r="BO185" s="185"/>
      <c r="BP185" s="185"/>
      <c r="BQ185" s="185"/>
      <c r="BR185" s="185"/>
      <c r="BS185" s="47"/>
      <c r="BT185" s="47"/>
      <c r="BU185" s="185"/>
      <c r="BV185" s="185"/>
      <c r="BW185" s="185"/>
      <c r="CB185" s="185"/>
      <c r="CC185" s="185"/>
      <c r="CD185" s="185"/>
      <c r="CN185" s="185"/>
      <c r="CO185" s="185"/>
      <c r="CP185" s="185"/>
      <c r="CQ185" s="185"/>
      <c r="CR185" s="185"/>
      <c r="CS185" s="185"/>
      <c r="CT185" s="185"/>
      <c r="CU185" s="185"/>
      <c r="CV185" s="185"/>
      <c r="CW185" s="185"/>
      <c r="CX185" s="185"/>
    </row>
    <row r="186" spans="41:102" ht="15" customHeight="1" x14ac:dyDescent="0.25">
      <c r="BI186" s="185"/>
      <c r="BQ186" s="185"/>
      <c r="BR186" s="185"/>
      <c r="BS186" s="47"/>
      <c r="BT186" s="185"/>
      <c r="CC186" s="185"/>
      <c r="CD186" s="185"/>
      <c r="CN186" s="185"/>
      <c r="CO186" s="185"/>
      <c r="CP186" s="185"/>
      <c r="CQ186" s="185"/>
      <c r="CR186" s="185"/>
      <c r="CS186" s="185"/>
      <c r="CT186" s="185"/>
      <c r="CU186" s="185"/>
      <c r="CV186" s="185"/>
      <c r="CW186" s="185"/>
      <c r="CX186" s="185"/>
    </row>
    <row r="187" spans="41:102" ht="15" customHeight="1" x14ac:dyDescent="0.25">
      <c r="BI187" s="185"/>
      <c r="BR187" s="185"/>
      <c r="BS187" s="185"/>
      <c r="CC187" s="185"/>
      <c r="CD187" s="185"/>
      <c r="CN187" s="185"/>
      <c r="CO187" s="185"/>
      <c r="CP187" s="185"/>
      <c r="CQ187" s="185"/>
      <c r="CR187" s="185"/>
      <c r="CS187" s="185"/>
      <c r="CT187" s="185"/>
      <c r="CU187" s="185"/>
      <c r="CV187" s="185"/>
      <c r="CW187" s="185"/>
      <c r="CX187" s="185"/>
    </row>
    <row r="188" spans="41:102" ht="15" customHeight="1" x14ac:dyDescent="0.25">
      <c r="BI188" s="185"/>
      <c r="BR188" s="185"/>
      <c r="BS188" s="185"/>
      <c r="CC188" s="185"/>
      <c r="CD188" s="185"/>
      <c r="CN188" s="185"/>
      <c r="CO188" s="185"/>
      <c r="CP188" s="185"/>
      <c r="CQ188" s="185"/>
      <c r="CR188" s="185"/>
      <c r="CS188" s="185"/>
      <c r="CT188" s="185"/>
      <c r="CU188" s="185"/>
      <c r="CV188" s="185"/>
      <c r="CW188" s="185"/>
      <c r="CX188" s="185"/>
    </row>
    <row r="189" spans="41:102" ht="15" customHeight="1" x14ac:dyDescent="0.25">
      <c r="BI189" s="185"/>
      <c r="BR189" s="185"/>
      <c r="BS189" s="185"/>
      <c r="CC189" s="185"/>
      <c r="CD189" s="185"/>
      <c r="CN189" s="185"/>
      <c r="CO189" s="185"/>
      <c r="CP189" s="185"/>
      <c r="CQ189" s="185"/>
      <c r="CR189" s="185"/>
      <c r="CS189" s="185"/>
      <c r="CT189" s="185"/>
      <c r="CU189" s="185"/>
      <c r="CV189" s="185"/>
      <c r="CW189" s="185"/>
      <c r="CX189" s="185"/>
    </row>
    <row r="190" spans="41:102" ht="15" customHeight="1" x14ac:dyDescent="0.25">
      <c r="BI190" s="185"/>
      <c r="BR190" s="185"/>
      <c r="BS190" s="185"/>
      <c r="CC190" s="185"/>
      <c r="CD190" s="185"/>
      <c r="CN190" s="185"/>
      <c r="CO190" s="185"/>
      <c r="CP190" s="185"/>
      <c r="CQ190" s="185"/>
      <c r="CR190" s="185"/>
      <c r="CS190" s="185"/>
      <c r="CT190" s="185"/>
      <c r="CU190" s="185"/>
      <c r="CV190" s="185"/>
      <c r="CW190" s="185"/>
      <c r="CX190" s="185"/>
    </row>
    <row r="191" spans="41:102" ht="15" customHeight="1" x14ac:dyDescent="0.25">
      <c r="BI191" s="185"/>
      <c r="BS191" s="185"/>
      <c r="CC191" s="185"/>
      <c r="CD191" s="185"/>
      <c r="CN191" s="185"/>
      <c r="CO191" s="185"/>
      <c r="CP191" s="185"/>
      <c r="CQ191" s="185"/>
      <c r="CR191" s="185"/>
      <c r="CS191" s="185"/>
      <c r="CT191" s="185"/>
      <c r="CU191" s="185"/>
      <c r="CV191" s="185"/>
      <c r="CW191" s="185"/>
      <c r="CX191" s="185"/>
    </row>
    <row r="192" spans="41:102" ht="15" customHeight="1" x14ac:dyDescent="0.25">
      <c r="BS192" s="185"/>
      <c r="CC192" s="185"/>
      <c r="CD192" s="185"/>
      <c r="CN192" s="185"/>
      <c r="CO192" s="185"/>
      <c r="CP192" s="185"/>
      <c r="CQ192" s="185"/>
      <c r="CR192" s="185"/>
      <c r="CS192" s="185"/>
      <c r="CT192" s="185"/>
      <c r="CU192" s="185"/>
      <c r="CV192" s="185"/>
      <c r="CW192" s="185"/>
      <c r="CX192" s="185"/>
    </row>
    <row r="193" spans="71:94" ht="15" customHeight="1" x14ac:dyDescent="0.25">
      <c r="BS193" s="185"/>
      <c r="CC193" s="185"/>
      <c r="CD193" s="185"/>
      <c r="CN193" s="185"/>
      <c r="CO193" s="185"/>
      <c r="CP193" s="185"/>
    </row>
    <row r="194" spans="71:94" ht="15" customHeight="1" x14ac:dyDescent="0.25">
      <c r="BS194" s="185"/>
      <c r="CC194" s="185"/>
      <c r="CD194" s="185"/>
      <c r="CN194" s="185"/>
      <c r="CO194" s="185"/>
    </row>
    <row r="195" spans="71:94" ht="15" customHeight="1" x14ac:dyDescent="0.25">
      <c r="BS195" s="185"/>
      <c r="CC195" s="185"/>
      <c r="CD195" s="185"/>
      <c r="CN195" s="185"/>
      <c r="CO195" s="185"/>
    </row>
    <row r="196" spans="71:94" ht="15" customHeight="1" x14ac:dyDescent="0.25">
      <c r="BS196" s="185"/>
      <c r="CC196" s="185"/>
      <c r="CD196" s="185"/>
      <c r="CN196" s="185"/>
      <c r="CO196" s="185"/>
    </row>
  </sheetData>
  <autoFilter ref="A1:BF94" xr:uid="{00000000-0009-0000-0000-000003000000}">
    <filterColumn colId="11" showButton="0"/>
    <filterColumn colId="14" showButton="0"/>
    <filterColumn colId="16" showButton="0"/>
    <filterColumn colId="19" showButton="0"/>
    <filterColumn colId="23" showButton="0"/>
    <filterColumn colId="27" showButton="0"/>
    <filterColumn colId="31" showButton="0"/>
    <filterColumn colId="36" showButton="0"/>
    <filterColumn colId="40" showButton="0"/>
    <filterColumn colId="43" showButton="0"/>
  </autoFilter>
  <sortState xmlns:xlrd2="http://schemas.microsoft.com/office/spreadsheetml/2017/richdata2" ref="C3:BF100">
    <sortCondition ref="I3:I100"/>
  </sortState>
  <mergeCells count="103">
    <mergeCell ref="G1:G2"/>
    <mergeCell ref="H1:H2"/>
    <mergeCell ref="I1:I2"/>
    <mergeCell ref="J1:J2"/>
    <mergeCell ref="L1:M1"/>
    <mergeCell ref="N1:N2"/>
    <mergeCell ref="A1:A2"/>
    <mergeCell ref="B1:B2"/>
    <mergeCell ref="C1:C2"/>
    <mergeCell ref="D1:D2"/>
    <mergeCell ref="E1:E2"/>
    <mergeCell ref="F1:F2"/>
    <mergeCell ref="K1:K2"/>
    <mergeCell ref="X1:Y1"/>
    <mergeCell ref="Z1:Z2"/>
    <mergeCell ref="AA1:AA2"/>
    <mergeCell ref="AB1:AC1"/>
    <mergeCell ref="AD1:AD2"/>
    <mergeCell ref="AE1:AE2"/>
    <mergeCell ref="O1:P1"/>
    <mergeCell ref="Q1:R1"/>
    <mergeCell ref="S1:S2"/>
    <mergeCell ref="T1:U1"/>
    <mergeCell ref="V1:V2"/>
    <mergeCell ref="W1:W2"/>
    <mergeCell ref="AN1:AN2"/>
    <mergeCell ref="AO1:AP1"/>
    <mergeCell ref="AQ1:AQ2"/>
    <mergeCell ref="AR1:AS1"/>
    <mergeCell ref="AT1:AT2"/>
    <mergeCell ref="AU1:AU2"/>
    <mergeCell ref="AF1:AG1"/>
    <mergeCell ref="AH1:AH2"/>
    <mergeCell ref="AI1:AI2"/>
    <mergeCell ref="AJ1:AJ2"/>
    <mergeCell ref="AK1:AL1"/>
    <mergeCell ref="AM1:AM2"/>
    <mergeCell ref="BB1:BB2"/>
    <mergeCell ref="BC1:BC2"/>
    <mergeCell ref="BD1:BD2"/>
    <mergeCell ref="BE1:BE2"/>
    <mergeCell ref="BF1:BF2"/>
    <mergeCell ref="BJ1:BJ2"/>
    <mergeCell ref="AV1:AV2"/>
    <mergeCell ref="AW1:AW2"/>
    <mergeCell ref="AX1:AX2"/>
    <mergeCell ref="AY1:AY2"/>
    <mergeCell ref="AZ1:AZ2"/>
    <mergeCell ref="BA1:BA2"/>
    <mergeCell ref="BV1:BV2"/>
    <mergeCell ref="BW1:BW2"/>
    <mergeCell ref="BX1:BX2"/>
    <mergeCell ref="BK1:BK2"/>
    <mergeCell ref="BL1:BL2"/>
    <mergeCell ref="BM1:BM2"/>
    <mergeCell ref="BN1:BN2"/>
    <mergeCell ref="BO1:BO2"/>
    <mergeCell ref="BP1:BP2"/>
    <mergeCell ref="CV1:CV2"/>
    <mergeCell ref="CW1:CW2"/>
    <mergeCell ref="CX1:CX2"/>
    <mergeCell ref="CY1:CY2"/>
    <mergeCell ref="CM1:CM2"/>
    <mergeCell ref="CN1:CN2"/>
    <mergeCell ref="CQ1:CQ2"/>
    <mergeCell ref="CR1:CR2"/>
    <mergeCell ref="CS1:CS2"/>
    <mergeCell ref="CT1:CT2"/>
    <mergeCell ref="U96:V96"/>
    <mergeCell ref="A3:A15"/>
    <mergeCell ref="A16:A35"/>
    <mergeCell ref="A36:A56"/>
    <mergeCell ref="A57:A82"/>
    <mergeCell ref="A83:A94"/>
    <mergeCell ref="AF97:AF98"/>
    <mergeCell ref="AO96:AP96"/>
    <mergeCell ref="CU1:CU2"/>
    <mergeCell ref="CG1:CG2"/>
    <mergeCell ref="CH1:CH2"/>
    <mergeCell ref="CI1:CI2"/>
    <mergeCell ref="CJ1:CJ2"/>
    <mergeCell ref="CK1:CK2"/>
    <mergeCell ref="CL1:CL2"/>
    <mergeCell ref="BY1:BY2"/>
    <mergeCell ref="BZ1:BZ2"/>
    <mergeCell ref="CA1:CA2"/>
    <mergeCell ref="CB1:CB2"/>
    <mergeCell ref="CC1:CC2"/>
    <mergeCell ref="CF1:CF2"/>
    <mergeCell ref="BQ1:BQ2"/>
    <mergeCell ref="BR1:BR2"/>
    <mergeCell ref="BU1:BU2"/>
    <mergeCell ref="BD109:BF109"/>
    <mergeCell ref="L101:L102"/>
    <mergeCell ref="M101:M102"/>
    <mergeCell ref="N101:N102"/>
    <mergeCell ref="S101:S102"/>
    <mergeCell ref="AF104:AF105"/>
    <mergeCell ref="I97:J97"/>
    <mergeCell ref="M97:M98"/>
    <mergeCell ref="N97:N98"/>
    <mergeCell ref="M99:M100"/>
    <mergeCell ref="N99:N100"/>
  </mergeCells>
  <conditionalFormatting sqref="K3:K94">
    <cfRule type="cellIs" dxfId="146" priority="149" operator="equal">
      <formula>"24 Hours"</formula>
    </cfRule>
    <cfRule type="cellIs" dxfId="145" priority="150" operator="equal">
      <formula>"24 Hours "</formula>
    </cfRule>
    <cfRule type="cellIs" dxfId="143" priority="178" operator="equal">
      <formula>"Escalated( مصعدة)"</formula>
    </cfRule>
    <cfRule type="cellIs" dxfId="142" priority="182" operator="equal">
      <formula>"24 Hours"</formula>
    </cfRule>
    <cfRule type="cellIs" dxfId="141" priority="183" operator="equal">
      <formula>"48 Hours"</formula>
    </cfRule>
    <cfRule type="cellIs" dxfId="140" priority="184" operator="equal">
      <formula>"72 Hours"</formula>
    </cfRule>
    <cfRule type="cellIs" dxfId="139" priority="185" operator="equal">
      <formula>"More than 72 Hours"</formula>
    </cfRule>
  </conditionalFormatting>
  <conditionalFormatting sqref="K5:K6 K9:K10 K12 K15 K17:K18 K21:K23 K25:K26 K29:K30 K33:K34 K37:K38 K41:K42 K45:K46 K49:K50 K53:K54 K57:K58 K61:K62 K65:K66 K68:K69 K71:K72 K75:K76 K79:K80 K83:K84 K87:K88 K91:K92">
    <cfRule type="cellIs" dxfId="138" priority="205" operator="equal">
      <formula>"More than 72 hours"</formula>
    </cfRule>
  </conditionalFormatting>
  <conditionalFormatting sqref="BA3:BA94">
    <cfRule type="cellIs" dxfId="137" priority="1" operator="equal">
      <formula>1</formula>
    </cfRule>
  </conditionalFormatting>
  <conditionalFormatting sqref="BD1:BD38 BD68:BD109 BD111:BD113 BD125:BD156 BD163:BD1048576">
    <cfRule type="cellIs" dxfId="135" priority="181" stopIfTrue="1" operator="equal">
      <formula>"Satisfied"</formula>
    </cfRule>
  </conditionalFormatting>
  <conditionalFormatting sqref="BD39:BD67">
    <cfRule type="cellIs" dxfId="132" priority="159" stopIfTrue="1" operator="equal">
      <formula>"Satisfied"</formula>
    </cfRule>
  </conditionalFormatting>
  <conditionalFormatting sqref="BE3:BE94">
    <cfRule type="cellIs" dxfId="130" priority="175" operator="equal">
      <formula>"Patient"</formula>
    </cfRule>
    <cfRule type="cellIs" dxfId="129" priority="176" operator="equal">
      <formula>"Hospital"</formula>
    </cfRule>
  </conditionalFormatting>
  <conditionalFormatting sqref="BI135">
    <cfRule type="cellIs" dxfId="127" priority="202" operator="equal">
      <formula>"Dissatisfied"</formula>
    </cfRule>
    <cfRule type="cellIs" dxfId="126" priority="203" operator="equal">
      <formula>"Neutral"</formula>
    </cfRule>
    <cfRule type="cellIs" dxfId="125" priority="204" operator="equal">
      <formula>"Satisfied"</formula>
    </cfRule>
  </conditionalFormatting>
  <conditionalFormatting sqref="BR3">
    <cfRule type="cellIs" dxfId="124" priority="148" operator="equal">
      <formula>"More than 72 hours"</formula>
    </cfRule>
  </conditionalFormatting>
  <conditionalFormatting sqref="BR3:BR4">
    <cfRule type="cellIs" dxfId="123" priority="139" operator="equal">
      <formula>"24 Hours"</formula>
    </cfRule>
    <cfRule type="cellIs" dxfId="122" priority="140" operator="equal">
      <formula>"24 Hours "</formula>
    </cfRule>
    <cfRule type="cellIs" dxfId="120" priority="143" operator="equal">
      <formula>"Escalated( مصعدة)"</formula>
    </cfRule>
    <cfRule type="cellIs" dxfId="119" priority="144" operator="equal">
      <formula>"24 Hours"</formula>
    </cfRule>
    <cfRule type="cellIs" dxfId="118" priority="145" operator="equal">
      <formula>"48 Hours"</formula>
    </cfRule>
    <cfRule type="cellIs" dxfId="117" priority="146" operator="equal">
      <formula>"72 Hours"</formula>
    </cfRule>
    <cfRule type="cellIs" dxfId="116" priority="147" operator="equal">
      <formula>"More than 72 Hours"</formula>
    </cfRule>
  </conditionalFormatting>
  <conditionalFormatting sqref="CC3:CC26">
    <cfRule type="cellIs" dxfId="115" priority="129" operator="equal">
      <formula>"24 Hours"</formula>
    </cfRule>
    <cfRule type="cellIs" dxfId="114" priority="130" operator="equal">
      <formula>"24 Hours "</formula>
    </cfRule>
    <cfRule type="cellIs" dxfId="112" priority="133" operator="equal">
      <formula>"Escalated( مصعدة)"</formula>
    </cfRule>
    <cfRule type="cellIs" dxfId="111" priority="134" operator="equal">
      <formula>"24 Hours"</formula>
    </cfRule>
    <cfRule type="cellIs" dxfId="110" priority="135" operator="equal">
      <formula>"48 Hours"</formula>
    </cfRule>
    <cfRule type="cellIs" dxfId="109" priority="136" operator="equal">
      <formula>"72 Hours"</formula>
    </cfRule>
    <cfRule type="cellIs" dxfId="108" priority="137" operator="equal">
      <formula>"More than 72 Hours"</formula>
    </cfRule>
  </conditionalFormatting>
  <conditionalFormatting sqref="CC4:CC5 CC8 CC10 CC13 CC16:CC18 CC20:CC21 CC25:CC26">
    <cfRule type="cellIs" dxfId="107" priority="138" operator="equal">
      <formula>"More than 72 hours"</formula>
    </cfRule>
  </conditionalFormatting>
  <conditionalFormatting sqref="CN3:CN33">
    <cfRule type="cellIs" dxfId="106" priority="110" operator="equal">
      <formula>"24 Hours"</formula>
    </cfRule>
    <cfRule type="cellIs" dxfId="105" priority="111" operator="equal">
      <formula>"24 Hours "</formula>
    </cfRule>
    <cfRule type="cellIs" dxfId="103" priority="114" operator="equal">
      <formula>"Escalated( مصعدة)"</formula>
    </cfRule>
    <cfRule type="cellIs" dxfId="102" priority="115" operator="equal">
      <formula>"24 Hours"</formula>
    </cfRule>
    <cfRule type="cellIs" dxfId="101" priority="116" operator="equal">
      <formula>"48 Hours"</formula>
    </cfRule>
    <cfRule type="cellIs" dxfId="100" priority="117" operator="equal">
      <formula>"72 Hours"</formula>
    </cfRule>
    <cfRule type="cellIs" dxfId="99" priority="118" operator="equal">
      <formula>"More than 72 Hours"</formula>
    </cfRule>
  </conditionalFormatting>
  <conditionalFormatting sqref="CN6 CN8:CN10 CN13 CN17:CN18 CN20:CN23 CN25 CN27:CN28 CN30:CN31">
    <cfRule type="cellIs" dxfId="98" priority="109" operator="equal">
      <formula>"More than 72 hours"</formula>
    </cfRule>
  </conditionalFormatting>
  <conditionalFormatting sqref="CY3:CY4 CY6 CY8:CY13 CY16 CY20 CY23:CY25 CY31 CY33 CY36:CY37">
    <cfRule type="cellIs" dxfId="97" priority="108" operator="equal">
      <formula>"More than 72 hours"</formula>
    </cfRule>
  </conditionalFormatting>
  <conditionalFormatting sqref="CY3:CY39">
    <cfRule type="cellIs" dxfId="96" priority="99" operator="equal">
      <formula>"24 Hours"</formula>
    </cfRule>
    <cfRule type="cellIs" dxfId="95" priority="100" operator="equal">
      <formula>"24 Hours "</formula>
    </cfRule>
    <cfRule type="cellIs" dxfId="93" priority="103" operator="equal">
      <formula>"Escalated( مصعدة)"</formula>
    </cfRule>
    <cfRule type="cellIs" dxfId="92" priority="104" operator="equal">
      <formula>"24 Hours"</formula>
    </cfRule>
    <cfRule type="cellIs" dxfId="91" priority="105" operator="equal">
      <formula>"48 Hours"</formula>
    </cfRule>
    <cfRule type="cellIs" dxfId="90" priority="106" operator="equal">
      <formula>"72 Hours"</formula>
    </cfRule>
    <cfRule type="cellIs" dxfId="89" priority="107" operator="equal">
      <formula>"More than 72 Hours"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52" operator="equal" id="{66565C88-299B-413D-8B04-DA30DDEA7051}">
            <xm:f>Dropdown!$A$1</xm:f>
            <x14:dxf>
              <font>
                <color rgb="FF9C0006"/>
              </font>
              <fill>
                <patternFill>
                  <bgColor rgb="FFFFC7CE"/>
                </patternFill>
              </fill>
            </x14:dxf>
          </x14:cfRule>
          <xm:sqref>K3:K94</xm:sqref>
        </x14:conditionalFormatting>
        <x14:conditionalFormatting xmlns:xm="http://schemas.microsoft.com/office/excel/2006/main">
          <x14:cfRule type="cellIs" priority="180" stopIfTrue="1" operator="equal" id="{DAB743DC-BA6F-494A-BEF9-8D9199A695A3}">
            <xm:f>'[2023 Q4.xlsx]Dropdown'!#REF!</xm:f>
            <x14:dxf>
              <fill>
                <patternFill>
                  <bgColor rgb="FFFFEB9C"/>
                </patternFill>
              </fill>
            </x14:dxf>
          </x14:cfRule>
          <xm:sqref>BD1:BD38 BD68:BD109 BD111:BD113 BD125:BD156 BD163:BD1048576</xm:sqref>
        </x14:conditionalFormatting>
        <x14:conditionalFormatting xmlns:xm="http://schemas.microsoft.com/office/excel/2006/main">
          <x14:cfRule type="cellIs" priority="157" stopIfTrue="1" operator="equal" id="{5CFBA30B-DAD4-4412-A8F7-FBA21D0004B7}">
            <xm:f>'[2023 Q4.xlsx]Dropdown'!#REF!</xm:f>
            <x14:dxf>
              <fill>
                <patternFill>
                  <bgColor rgb="FFFFC7CE"/>
                </patternFill>
              </fill>
            </x14:dxf>
          </x14:cfRule>
          <xm:sqref>BD3:BD94 BF3:BF94</xm:sqref>
        </x14:conditionalFormatting>
        <x14:conditionalFormatting xmlns:xm="http://schemas.microsoft.com/office/excel/2006/main">
          <x14:cfRule type="cellIs" priority="158" stopIfTrue="1" operator="equal" id="{CD67A07A-155C-4B8E-BE04-616F1971A61A}">
            <xm:f>'[2023 Q4.xlsx]Dropdown'!#REF!</xm:f>
            <x14:dxf>
              <fill>
                <patternFill>
                  <bgColor rgb="FFFFEB9C"/>
                </patternFill>
              </fill>
            </x14:dxf>
          </x14:cfRule>
          <xm:sqref>BD39:BD67</xm:sqref>
        </x14:conditionalFormatting>
        <x14:conditionalFormatting xmlns:xm="http://schemas.microsoft.com/office/excel/2006/main">
          <x14:cfRule type="cellIs" priority="179" stopIfTrue="1" operator="equal" id="{5D615BD6-A3DA-4C4E-9330-498E8E62E724}">
            <xm:f>'[2023 Q4.xlsx]Dropdown'!#REF!</xm:f>
            <x14:dxf>
              <fill>
                <patternFill>
                  <bgColor rgb="FFFFC7CE"/>
                </patternFill>
              </fill>
            </x14:dxf>
          </x14:cfRule>
          <xm:sqref>BD1:BF2 BD95:BF109 BD111:BF113 BD125:BF156 BD163:BF1048576</xm:sqref>
        </x14:conditionalFormatting>
        <x14:conditionalFormatting xmlns:xm="http://schemas.microsoft.com/office/excel/2006/main">
          <x14:cfRule type="cellIs" priority="177" stopIfTrue="1" operator="equal" id="{80D21A8A-F809-47BF-8938-CFB95682D9F8}">
            <xm:f>'[2023 Q4.xlsx]Dropdown'!#REF!</xm:f>
            <x14:dxf>
              <fill>
                <patternFill>
                  <bgColor rgb="FFFFC7CE"/>
                </patternFill>
              </fill>
            </x14:dxf>
          </x14:cfRule>
          <xm:sqref>BE3:BE94</xm:sqref>
        </x14:conditionalFormatting>
        <x14:conditionalFormatting xmlns:xm="http://schemas.microsoft.com/office/excel/2006/main">
          <x14:cfRule type="cellIs" priority="142" operator="equal" id="{B8358AFB-A95F-46F3-BEDE-146150EB0FD9}">
            <xm:f>Dropdown!$A$1</xm:f>
            <x14:dxf>
              <font>
                <color rgb="FF9C0006"/>
              </font>
              <fill>
                <patternFill>
                  <bgColor rgb="FFFFC7CE"/>
                </patternFill>
              </fill>
            </x14:dxf>
          </x14:cfRule>
          <xm:sqref>BR3:BR4</xm:sqref>
        </x14:conditionalFormatting>
        <x14:conditionalFormatting xmlns:xm="http://schemas.microsoft.com/office/excel/2006/main">
          <x14:cfRule type="cellIs" priority="132" operator="equal" id="{BA375638-A508-43B3-8732-5F819F408564}">
            <xm:f>Dropdown!$A$1</xm:f>
            <x14:dxf>
              <font>
                <color rgb="FF9C0006"/>
              </font>
              <fill>
                <patternFill>
                  <bgColor rgb="FFFFC7CE"/>
                </patternFill>
              </fill>
            </x14:dxf>
          </x14:cfRule>
          <xm:sqref>CC3:CC26</xm:sqref>
        </x14:conditionalFormatting>
        <x14:conditionalFormatting xmlns:xm="http://schemas.microsoft.com/office/excel/2006/main">
          <x14:cfRule type="cellIs" priority="113" operator="equal" id="{EFCEC669-6B7F-4743-A7B2-170FC82EB466}">
            <xm:f>Dropdown!$A$1</xm:f>
            <x14:dxf>
              <font>
                <color rgb="FF9C0006"/>
              </font>
              <fill>
                <patternFill>
                  <bgColor rgb="FFFFC7CE"/>
                </patternFill>
              </fill>
            </x14:dxf>
          </x14:cfRule>
          <xm:sqref>CN3:CN33</xm:sqref>
        </x14:conditionalFormatting>
        <x14:conditionalFormatting xmlns:xm="http://schemas.microsoft.com/office/excel/2006/main">
          <x14:cfRule type="cellIs" priority="102" operator="equal" id="{5F7BA012-59FE-4FF0-9137-F638A5B44B27}">
            <xm:f>Dropdown!$A$1</xm:f>
            <x14:dxf>
              <font>
                <color rgb="FF9C0006"/>
              </font>
              <fill>
                <patternFill>
                  <bgColor rgb="FFFFC7CE"/>
                </patternFill>
              </fill>
            </x14:dxf>
          </x14:cfRule>
          <xm:sqref>CY3:CY39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0000000}">
          <x14:formula1>
            <xm:f>'C:\Users\n.pr012\OneDrive - Al Hammadi\Patient Experience Department\Final Reports - Complaints Portal\1.1. Complaints Reports\[Complaints Report - 2025.xlsx]DropDown'!#REF!</xm:f>
          </x14:formula1>
          <xm:sqref>AR123 AR149 AR137</xm:sqref>
        </x14:dataValidation>
        <x14:dataValidation type="list" allowBlank="1" showInputMessage="1" showErrorMessage="1" xr:uid="{00000000-0002-0000-0300-000001000000}">
          <x14:formula1>
            <xm:f>'C:\Users\n.patientrelations03\Desktop\[2023 Q4.xlsx]Dropdown'!#REF!</xm:f>
          </x14:formula1>
          <xm:sqref>K1 BD163:BD1048576 K95:K1048576 BD111:BD113 BD125:BD156 BD1:BD109</xm:sqref>
        </x14:dataValidation>
        <x14:dataValidation type="list" allowBlank="1" showInputMessage="1" showErrorMessage="1" xr:uid="{00000000-0002-0000-0300-000002000000}">
          <x14:formula1>
            <xm:f>Dropdown!$A$1:$A$5</xm:f>
          </x14:formula1>
          <xm:sqref>BR3:BR4 CC3:CC26 CN3:CN33 CY3:CY39 K3:K94</xm:sqref>
        </x14:dataValidation>
        <x14:dataValidation type="list" allowBlank="1" showInputMessage="1" showErrorMessage="1" xr:uid="{00000000-0002-0000-0300-000003000000}">
          <x14:formula1>
            <xm:f>Dropdown!$A$16:$A$17</xm:f>
          </x14:formula1>
          <xm:sqref>BE3:BE94</xm:sqref>
        </x14:dataValidation>
        <x14:dataValidation type="list" allowBlank="1" showInputMessage="1" showErrorMessage="1" xr:uid="{00000000-0002-0000-0300-000004000000}">
          <x14:formula1>
            <xm:f>Dropdown!$J$3:$J$8</xm:f>
          </x14:formula1>
          <xm:sqref>AY3:AY94</xm:sqref>
        </x14:dataValidation>
        <x14:dataValidation type="list" allowBlank="1" showInputMessage="1" showErrorMessage="1" xr:uid="{00000000-0002-0000-0300-000005000000}">
          <x14:formula1>
            <xm:f>Dropdown!$H$3:$H$5</xm:f>
          </x14:formula1>
          <xm:sqref>AX3:AX94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N174"/>
  <sheetViews>
    <sheetView topLeftCell="AR59" zoomScale="55" zoomScaleNormal="55" workbookViewId="0">
      <selection activeCell="AW62" sqref="AW62:AW67"/>
    </sheetView>
  </sheetViews>
  <sheetFormatPr defaultColWidth="9.5703125" defaultRowHeight="15" x14ac:dyDescent="0.25"/>
  <cols>
    <col min="1" max="1" width="11.140625" style="123" bestFit="1" customWidth="1"/>
    <col min="2" max="2" width="6.7109375" style="4" customWidth="1"/>
    <col min="3" max="3" width="12.140625" style="65" customWidth="1"/>
    <col min="4" max="4" width="12.42578125" style="4" bestFit="1" customWidth="1"/>
    <col min="5" max="5" width="16.42578125" style="4" bestFit="1" customWidth="1"/>
    <col min="6" max="6" width="12.85546875" style="4" bestFit="1" customWidth="1"/>
    <col min="7" max="7" width="15" style="4" bestFit="1" customWidth="1"/>
    <col min="8" max="8" width="27.5703125" style="4" bestFit="1" customWidth="1"/>
    <col min="9" max="9" width="22.42578125" style="4" customWidth="1"/>
    <col min="10" max="10" width="14.42578125" style="4" bestFit="1" customWidth="1"/>
    <col min="11" max="11" width="17" style="4" customWidth="1"/>
    <col min="12" max="12" width="28.42578125" style="4" customWidth="1"/>
    <col min="13" max="13" width="13.140625" style="4" bestFit="1" customWidth="1"/>
    <col min="14" max="14" width="19.42578125" style="4" bestFit="1" customWidth="1"/>
    <col min="15" max="15" width="28.85546875" style="4" bestFit="1" customWidth="1"/>
    <col min="16" max="16" width="11.7109375" style="4" bestFit="1" customWidth="1"/>
    <col min="17" max="17" width="28.85546875" style="4" bestFit="1" customWidth="1"/>
    <col min="18" max="18" width="18.42578125" style="4" bestFit="1" customWidth="1"/>
    <col min="19" max="19" width="19.42578125" style="4" bestFit="1" customWidth="1"/>
    <col min="20" max="20" width="28.7109375" style="4" bestFit="1" customWidth="1"/>
    <col min="21" max="21" width="13.140625" style="4" bestFit="1" customWidth="1"/>
    <col min="22" max="22" width="19.42578125" style="4" bestFit="1" customWidth="1"/>
    <col min="23" max="23" width="33.7109375" style="62" bestFit="1" customWidth="1"/>
    <col min="24" max="24" width="27.5703125" style="4" bestFit="1" customWidth="1"/>
    <col min="25" max="25" width="11" style="4" bestFit="1" customWidth="1"/>
    <col min="26" max="26" width="19.42578125" style="4" bestFit="1" customWidth="1"/>
    <col min="27" max="27" width="36.140625" style="4" bestFit="1" customWidth="1"/>
    <col min="28" max="28" width="27.5703125" style="4" bestFit="1" customWidth="1"/>
    <col min="29" max="29" width="8.5703125" style="4" bestFit="1" customWidth="1"/>
    <col min="30" max="30" width="19.42578125" style="4" bestFit="1" customWidth="1"/>
    <col min="31" max="31" width="33.5703125" style="4" bestFit="1" customWidth="1"/>
    <col min="32" max="32" width="27" style="4" bestFit="1" customWidth="1"/>
    <col min="33" max="33" width="10" style="4" bestFit="1" customWidth="1"/>
    <col min="34" max="34" width="19.42578125" style="4" bestFit="1" customWidth="1"/>
    <col min="35" max="35" width="31.7109375" style="4" bestFit="1" customWidth="1"/>
    <col min="36" max="36" width="35" style="4" bestFit="1" customWidth="1"/>
    <col min="37" max="37" width="26.140625" style="63" bestFit="1" customWidth="1"/>
    <col min="38" max="38" width="10.42578125" style="4" bestFit="1" customWidth="1"/>
    <col min="39" max="39" width="19.42578125" style="4" bestFit="1" customWidth="1"/>
    <col min="40" max="40" width="34.140625" style="4" bestFit="1" customWidth="1"/>
    <col min="41" max="41" width="30.140625" style="4" bestFit="1" customWidth="1"/>
    <col min="42" max="42" width="11.140625" style="64" bestFit="1" customWidth="1"/>
    <col min="43" max="43" width="24.85546875" style="4" bestFit="1" customWidth="1"/>
    <col min="44" max="44" width="26.28515625" style="4" bestFit="1" customWidth="1"/>
    <col min="45" max="45" width="11.140625" style="63" bestFit="1" customWidth="1"/>
    <col min="46" max="46" width="14" style="64" bestFit="1" customWidth="1"/>
    <col min="47" max="47" width="30.85546875" style="4" bestFit="1" customWidth="1"/>
    <col min="48" max="48" width="9.28515625" style="4" customWidth="1"/>
    <col min="49" max="49" width="40.85546875" style="4" customWidth="1"/>
    <col min="50" max="53" width="28.42578125" style="65" customWidth="1"/>
    <col min="54" max="54" width="33.7109375" style="279" customWidth="1"/>
    <col min="55" max="55" width="30" style="268" customWidth="1"/>
    <col min="56" max="56" width="32.5703125" style="4" bestFit="1" customWidth="1"/>
    <col min="57" max="57" width="27.140625" style="4" bestFit="1" customWidth="1"/>
    <col min="58" max="58" width="37.7109375" style="4" customWidth="1"/>
    <col min="60" max="60" width="9.5703125" style="4"/>
    <col min="61" max="61" width="24.28515625" style="4" customWidth="1"/>
    <col min="62" max="62" width="27.140625" style="4" bestFit="1" customWidth="1"/>
    <col min="63" max="63" width="18.5703125" style="4" bestFit="1" customWidth="1"/>
    <col min="64" max="64" width="16.7109375" style="4" bestFit="1" customWidth="1"/>
    <col min="65" max="65" width="12" style="4" bestFit="1" customWidth="1"/>
    <col min="66" max="66" width="21.85546875" style="4" bestFit="1" customWidth="1"/>
    <col min="67" max="67" width="19.7109375" style="4" bestFit="1" customWidth="1"/>
    <col min="68" max="68" width="20.7109375" style="4" bestFit="1" customWidth="1"/>
    <col min="69" max="69" width="21.7109375" style="4" customWidth="1"/>
    <col min="70" max="70" width="14.140625" style="4" customWidth="1"/>
    <col min="71" max="71" width="22.42578125" style="4" customWidth="1"/>
    <col min="72" max="72" width="16" style="4" customWidth="1"/>
    <col min="73" max="73" width="15" style="4" bestFit="1" customWidth="1"/>
    <col min="74" max="74" width="15.28515625" style="4" bestFit="1" customWidth="1"/>
    <col min="75" max="75" width="16.28515625" style="4" bestFit="1" customWidth="1"/>
    <col min="76" max="76" width="11.7109375" style="4" bestFit="1" customWidth="1"/>
    <col min="77" max="77" width="18.7109375" style="4" bestFit="1" customWidth="1"/>
    <col min="78" max="78" width="18.85546875" style="4" bestFit="1" customWidth="1"/>
    <col min="79" max="79" width="20.7109375" style="4" bestFit="1" customWidth="1"/>
    <col min="80" max="80" width="20.28515625" style="4" bestFit="1" customWidth="1"/>
    <col min="81" max="81" width="16.85546875" style="4" customWidth="1"/>
    <col min="82" max="82" width="19.85546875" style="4" customWidth="1"/>
    <col min="83" max="83" width="20.5703125" style="4" customWidth="1"/>
    <col min="84" max="84" width="23.140625" style="4" bestFit="1" customWidth="1"/>
    <col min="85" max="85" width="15" style="4" bestFit="1" customWidth="1"/>
    <col min="86" max="86" width="16.28515625" style="4" bestFit="1" customWidth="1"/>
    <col min="87" max="88" width="15" style="4" bestFit="1" customWidth="1"/>
    <col min="89" max="89" width="20" style="4" bestFit="1" customWidth="1"/>
    <col min="90" max="90" width="20.7109375" style="4" bestFit="1" customWidth="1"/>
    <col min="91" max="91" width="20.28515625" style="4" bestFit="1" customWidth="1"/>
    <col min="92" max="92" width="20.140625" style="4" customWidth="1"/>
    <col min="93" max="93" width="18.28515625" style="4" customWidth="1"/>
    <col min="94" max="94" width="17" style="4" bestFit="1" customWidth="1"/>
    <col min="95" max="95" width="23.140625" style="4" bestFit="1" customWidth="1"/>
    <col min="96" max="96" width="15" style="4" bestFit="1" customWidth="1"/>
    <col min="97" max="97" width="16.7109375" style="4" bestFit="1" customWidth="1"/>
    <col min="98" max="98" width="11.85546875" style="4" bestFit="1" customWidth="1"/>
    <col min="99" max="99" width="25.140625" style="4" bestFit="1" customWidth="1"/>
    <col min="100" max="100" width="18.28515625" style="4" bestFit="1" customWidth="1"/>
    <col min="101" max="101" width="20.7109375" style="4" customWidth="1"/>
    <col min="102" max="102" width="21.42578125" style="4" bestFit="1" customWidth="1"/>
    <col min="103" max="103" width="19.140625" style="4" bestFit="1" customWidth="1"/>
    <col min="104" max="105" width="19.85546875" style="4" bestFit="1" customWidth="1"/>
    <col min="106" max="16384" width="9.5703125" style="4"/>
  </cols>
  <sheetData>
    <row r="1" spans="1:107" s="160" customFormat="1" ht="36.75" customHeight="1" x14ac:dyDescent="0.3">
      <c r="A1" s="463" t="s">
        <v>0</v>
      </c>
      <c r="B1" s="463" t="s">
        <v>1</v>
      </c>
      <c r="C1" s="464" t="s">
        <v>2</v>
      </c>
      <c r="D1" s="462" t="s">
        <v>3</v>
      </c>
      <c r="E1" s="462" t="s">
        <v>4</v>
      </c>
      <c r="F1" s="462" t="s">
        <v>5</v>
      </c>
      <c r="G1" s="462" t="s">
        <v>6</v>
      </c>
      <c r="H1" s="462" t="s">
        <v>7</v>
      </c>
      <c r="I1" s="462" t="s">
        <v>8</v>
      </c>
      <c r="J1" s="462" t="s">
        <v>9</v>
      </c>
      <c r="K1" s="159" t="s">
        <v>10</v>
      </c>
      <c r="L1" s="426" t="s">
        <v>11</v>
      </c>
      <c r="M1" s="426"/>
      <c r="N1" s="426" t="s">
        <v>12</v>
      </c>
      <c r="O1" s="426" t="s">
        <v>13</v>
      </c>
      <c r="P1" s="426"/>
      <c r="Q1" s="426" t="s">
        <v>14</v>
      </c>
      <c r="R1" s="426"/>
      <c r="S1" s="426" t="s">
        <v>12</v>
      </c>
      <c r="T1" s="440" t="s">
        <v>15</v>
      </c>
      <c r="U1" s="440"/>
      <c r="V1" s="426" t="s">
        <v>12</v>
      </c>
      <c r="W1" s="458" t="s">
        <v>16</v>
      </c>
      <c r="X1" s="431" t="s">
        <v>17</v>
      </c>
      <c r="Y1" s="431"/>
      <c r="Z1" s="426" t="s">
        <v>12</v>
      </c>
      <c r="AA1" s="459" t="s">
        <v>18</v>
      </c>
      <c r="AB1" s="426" t="s">
        <v>19</v>
      </c>
      <c r="AC1" s="426"/>
      <c r="AD1" s="426" t="s">
        <v>12</v>
      </c>
      <c r="AE1" s="459" t="s">
        <v>20</v>
      </c>
      <c r="AF1" s="426" t="s">
        <v>21</v>
      </c>
      <c r="AG1" s="426"/>
      <c r="AH1" s="426" t="s">
        <v>12</v>
      </c>
      <c r="AI1" s="461" t="s">
        <v>22</v>
      </c>
      <c r="AJ1" s="459" t="s">
        <v>23</v>
      </c>
      <c r="AK1" s="426" t="s">
        <v>24</v>
      </c>
      <c r="AL1" s="426"/>
      <c r="AM1" s="426" t="s">
        <v>12</v>
      </c>
      <c r="AN1" s="459" t="s">
        <v>25</v>
      </c>
      <c r="AO1" s="426" t="s">
        <v>26</v>
      </c>
      <c r="AP1" s="426"/>
      <c r="AQ1" s="459" t="s">
        <v>27</v>
      </c>
      <c r="AR1" s="426" t="s">
        <v>28</v>
      </c>
      <c r="AS1" s="426"/>
      <c r="AT1" s="426" t="s">
        <v>12</v>
      </c>
      <c r="AU1" s="460" t="s">
        <v>29</v>
      </c>
      <c r="AV1" s="457" t="s">
        <v>30</v>
      </c>
      <c r="AW1" s="457" t="s">
        <v>31</v>
      </c>
      <c r="AX1" s="414" t="s">
        <v>108</v>
      </c>
      <c r="AY1" s="414" t="s">
        <v>109</v>
      </c>
      <c r="AZ1" s="414" t="s">
        <v>110</v>
      </c>
      <c r="BA1" s="414" t="s">
        <v>32</v>
      </c>
      <c r="BB1" s="455" t="s">
        <v>106</v>
      </c>
      <c r="BC1" s="455" t="s">
        <v>107</v>
      </c>
      <c r="BD1" s="420" t="s">
        <v>33</v>
      </c>
      <c r="BE1" s="420" t="s">
        <v>35</v>
      </c>
      <c r="BF1" s="420" t="s">
        <v>34</v>
      </c>
      <c r="BH1" s="161"/>
      <c r="BK1" s="410" t="s">
        <v>2</v>
      </c>
      <c r="BL1" s="386" t="s">
        <v>3</v>
      </c>
      <c r="BM1" s="386" t="s">
        <v>4</v>
      </c>
      <c r="BN1" s="386" t="s">
        <v>5</v>
      </c>
      <c r="BO1" s="386" t="s">
        <v>6</v>
      </c>
      <c r="BP1" s="386" t="s">
        <v>7</v>
      </c>
      <c r="BQ1" s="410" t="s">
        <v>8</v>
      </c>
      <c r="BR1" s="386" t="s">
        <v>9</v>
      </c>
      <c r="BS1" s="412" t="s">
        <v>10</v>
      </c>
      <c r="BV1" s="410" t="s">
        <v>2</v>
      </c>
      <c r="BW1" s="386" t="s">
        <v>3</v>
      </c>
      <c r="BX1" s="386" t="s">
        <v>4</v>
      </c>
      <c r="BY1" s="386" t="s">
        <v>5</v>
      </c>
      <c r="BZ1" s="386" t="s">
        <v>6</v>
      </c>
      <c r="CA1" s="386" t="s">
        <v>7</v>
      </c>
      <c r="CB1" s="410" t="s">
        <v>8</v>
      </c>
      <c r="CC1" s="386" t="s">
        <v>9</v>
      </c>
      <c r="CD1" s="412" t="s">
        <v>10</v>
      </c>
      <c r="CG1" s="410" t="s">
        <v>2</v>
      </c>
      <c r="CH1" s="386" t="s">
        <v>3</v>
      </c>
      <c r="CI1" s="386" t="s">
        <v>4</v>
      </c>
      <c r="CJ1" s="386" t="s">
        <v>5</v>
      </c>
      <c r="CK1" s="386" t="s">
        <v>6</v>
      </c>
      <c r="CL1" s="386" t="s">
        <v>7</v>
      </c>
      <c r="CM1" s="410" t="s">
        <v>8</v>
      </c>
      <c r="CN1" s="386" t="s">
        <v>9</v>
      </c>
      <c r="CO1" s="412" t="s">
        <v>10</v>
      </c>
      <c r="CR1" s="410" t="s">
        <v>2</v>
      </c>
      <c r="CS1" s="386" t="s">
        <v>3</v>
      </c>
      <c r="CT1" s="386" t="s">
        <v>4</v>
      </c>
      <c r="CU1" s="386" t="s">
        <v>5</v>
      </c>
      <c r="CV1" s="386" t="s">
        <v>6</v>
      </c>
      <c r="CW1" s="386" t="s">
        <v>7</v>
      </c>
      <c r="CX1" s="410" t="s">
        <v>8</v>
      </c>
      <c r="CY1" s="386" t="s">
        <v>9</v>
      </c>
      <c r="CZ1" s="412" t="s">
        <v>10</v>
      </c>
    </row>
    <row r="2" spans="1:107" s="165" customFormat="1" ht="12.75" customHeight="1" x14ac:dyDescent="0.3">
      <c r="A2" s="463"/>
      <c r="B2" s="463"/>
      <c r="C2" s="464"/>
      <c r="D2" s="462"/>
      <c r="E2" s="462"/>
      <c r="F2" s="462"/>
      <c r="G2" s="462"/>
      <c r="H2" s="462"/>
      <c r="I2" s="462"/>
      <c r="J2" s="462"/>
      <c r="K2" s="159" t="s">
        <v>10</v>
      </c>
      <c r="L2" s="162" t="s">
        <v>36</v>
      </c>
      <c r="M2" s="163" t="s">
        <v>37</v>
      </c>
      <c r="N2" s="426"/>
      <c r="O2" s="162" t="s">
        <v>36</v>
      </c>
      <c r="P2" s="163" t="s">
        <v>37</v>
      </c>
      <c r="Q2" s="162" t="s">
        <v>36</v>
      </c>
      <c r="R2" s="163" t="s">
        <v>37</v>
      </c>
      <c r="S2" s="426"/>
      <c r="T2" s="162" t="s">
        <v>36</v>
      </c>
      <c r="U2" s="163" t="s">
        <v>37</v>
      </c>
      <c r="V2" s="426"/>
      <c r="W2" s="458"/>
      <c r="X2" s="162" t="s">
        <v>36</v>
      </c>
      <c r="Y2" s="163" t="s">
        <v>37</v>
      </c>
      <c r="Z2" s="426"/>
      <c r="AA2" s="459"/>
      <c r="AB2" s="162" t="s">
        <v>36</v>
      </c>
      <c r="AC2" s="163" t="s">
        <v>37</v>
      </c>
      <c r="AD2" s="426"/>
      <c r="AE2" s="459"/>
      <c r="AF2" s="162" t="s">
        <v>36</v>
      </c>
      <c r="AG2" s="163" t="s">
        <v>37</v>
      </c>
      <c r="AH2" s="426"/>
      <c r="AI2" s="461"/>
      <c r="AJ2" s="459"/>
      <c r="AK2" s="162" t="s">
        <v>36</v>
      </c>
      <c r="AL2" s="163" t="s">
        <v>37</v>
      </c>
      <c r="AM2" s="426"/>
      <c r="AN2" s="459"/>
      <c r="AO2" s="162" t="s">
        <v>36</v>
      </c>
      <c r="AP2" s="163" t="s">
        <v>37</v>
      </c>
      <c r="AQ2" s="459"/>
      <c r="AR2" s="162" t="s">
        <v>36</v>
      </c>
      <c r="AS2" s="163" t="s">
        <v>37</v>
      </c>
      <c r="AT2" s="426"/>
      <c r="AU2" s="460"/>
      <c r="AV2" s="457"/>
      <c r="AW2" s="457"/>
      <c r="AX2" s="415"/>
      <c r="AY2" s="415"/>
      <c r="AZ2" s="415"/>
      <c r="BA2" s="415"/>
      <c r="BB2" s="456"/>
      <c r="BC2" s="456"/>
      <c r="BD2" s="421"/>
      <c r="BE2" s="421"/>
      <c r="BF2" s="421"/>
      <c r="BG2" s="164"/>
      <c r="BK2" s="411"/>
      <c r="BL2" s="387"/>
      <c r="BM2" s="387"/>
      <c r="BN2" s="387"/>
      <c r="BO2" s="387"/>
      <c r="BP2" s="387"/>
      <c r="BQ2" s="411"/>
      <c r="BR2" s="387"/>
      <c r="BS2" s="413"/>
      <c r="BV2" s="411"/>
      <c r="BW2" s="387"/>
      <c r="BX2" s="387"/>
      <c r="BY2" s="387"/>
      <c r="BZ2" s="387"/>
      <c r="CA2" s="387"/>
      <c r="CB2" s="411"/>
      <c r="CC2" s="387"/>
      <c r="CD2" s="413"/>
      <c r="CG2" s="411"/>
      <c r="CH2" s="387"/>
      <c r="CI2" s="387"/>
      <c r="CJ2" s="387"/>
      <c r="CK2" s="387"/>
      <c r="CL2" s="387"/>
      <c r="CM2" s="411"/>
      <c r="CN2" s="387"/>
      <c r="CO2" s="413"/>
      <c r="CR2" s="411"/>
      <c r="CS2" s="387"/>
      <c r="CT2" s="387"/>
      <c r="CU2" s="387"/>
      <c r="CV2" s="387"/>
      <c r="CW2" s="387"/>
      <c r="CX2" s="411"/>
      <c r="CY2" s="387"/>
      <c r="CZ2" s="413"/>
    </row>
    <row r="3" spans="1:107" ht="15" customHeight="1" x14ac:dyDescent="0.25">
      <c r="A3" s="441">
        <v>1</v>
      </c>
      <c r="B3" s="223">
        <v>1</v>
      </c>
      <c r="C3" s="5">
        <v>597</v>
      </c>
      <c r="D3" s="6">
        <v>30078882</v>
      </c>
      <c r="E3" s="7" t="s">
        <v>520</v>
      </c>
      <c r="F3" s="7" t="s">
        <v>521</v>
      </c>
      <c r="G3" s="7" t="s">
        <v>524</v>
      </c>
      <c r="H3" s="7" t="s">
        <v>540</v>
      </c>
      <c r="I3" s="7">
        <v>44865.63958333333</v>
      </c>
      <c r="J3" s="7" t="s">
        <v>549</v>
      </c>
      <c r="K3" s="115" t="s">
        <v>126</v>
      </c>
      <c r="L3" s="2">
        <v>44865</v>
      </c>
      <c r="M3" s="3">
        <v>0.63958333333333328</v>
      </c>
      <c r="N3" s="11" t="s">
        <v>549</v>
      </c>
      <c r="O3" s="2">
        <v>44865</v>
      </c>
      <c r="P3" s="3">
        <v>0.63958333333333328</v>
      </c>
      <c r="Q3" s="2"/>
      <c r="R3" s="3"/>
      <c r="S3" s="11"/>
      <c r="T3" s="214">
        <v>44865</v>
      </c>
      <c r="U3" s="215">
        <v>0.63958333333333328</v>
      </c>
      <c r="V3" s="11" t="s">
        <v>549</v>
      </c>
      <c r="W3" s="12">
        <f t="shared" ref="W3:W66" si="0">(U3+T3)-(P3+O3)</f>
        <v>0</v>
      </c>
      <c r="X3" s="13"/>
      <c r="Y3" s="14"/>
      <c r="Z3" s="11"/>
      <c r="AA3" s="15">
        <f>(Y3+X3)-(U3+T3)</f>
        <v>-44865.63958333333</v>
      </c>
      <c r="AB3" s="13"/>
      <c r="AC3" s="14"/>
      <c r="AD3" s="11"/>
      <c r="AE3" s="15">
        <f>(AC3+AB3)-(Y3+X3)</f>
        <v>0</v>
      </c>
      <c r="AF3" s="214"/>
      <c r="AG3" s="215"/>
      <c r="AH3" s="218"/>
      <c r="AI3" s="11"/>
      <c r="AJ3" s="385">
        <f>(AG3+AF3)-(U3+T3)</f>
        <v>-44865.63958333333</v>
      </c>
      <c r="AK3" s="214"/>
      <c r="AL3" s="215"/>
      <c r="AM3" s="218"/>
      <c r="AN3" s="15">
        <f>(AL3+AK3)-(U3+T3)</f>
        <v>-44865.63958333333</v>
      </c>
      <c r="AO3" s="214">
        <v>44892</v>
      </c>
      <c r="AP3" s="215">
        <v>0.65625</v>
      </c>
      <c r="AQ3" s="18">
        <f t="shared" ref="AQ3:AQ4" si="1">(AP3+AO3)-(U3+T3)</f>
        <v>27.016666666670062</v>
      </c>
      <c r="AR3" s="214">
        <v>44892</v>
      </c>
      <c r="AS3" s="215">
        <v>0.65625</v>
      </c>
      <c r="AT3" s="218" t="s">
        <v>548</v>
      </c>
      <c r="AU3" s="19">
        <f t="shared" ref="AU3:AU4" si="2">(AS3+AR3)-(U3+T3)</f>
        <v>27.016666666670062</v>
      </c>
      <c r="AV3" s="152"/>
      <c r="AW3" s="152"/>
      <c r="AX3" s="20" t="s">
        <v>148</v>
      </c>
      <c r="AY3" s="20" t="s">
        <v>150</v>
      </c>
      <c r="AZ3" s="20" t="s">
        <v>1111</v>
      </c>
      <c r="BA3" s="369" t="s">
        <v>390</v>
      </c>
      <c r="BB3" s="270" t="s">
        <v>1188</v>
      </c>
      <c r="BC3" s="308" t="s">
        <v>750</v>
      </c>
      <c r="BD3" s="24"/>
      <c r="BE3" s="23" t="s">
        <v>74</v>
      </c>
      <c r="BF3" s="23"/>
      <c r="BK3" s="5">
        <v>597</v>
      </c>
      <c r="BL3" s="6">
        <v>30078882</v>
      </c>
      <c r="BM3" s="7" t="s">
        <v>520</v>
      </c>
      <c r="BN3" s="7" t="s">
        <v>521</v>
      </c>
      <c r="BO3" s="7" t="s">
        <v>524</v>
      </c>
      <c r="BP3" s="7" t="s">
        <v>540</v>
      </c>
      <c r="BQ3" s="7">
        <v>44865.63958333333</v>
      </c>
      <c r="BR3" s="7" t="s">
        <v>549</v>
      </c>
      <c r="BS3" s="115" t="s">
        <v>126</v>
      </c>
      <c r="BT3" s="25"/>
      <c r="BU3" s="25"/>
      <c r="BV3" s="9">
        <v>510</v>
      </c>
      <c r="BW3" s="6">
        <v>1443739</v>
      </c>
      <c r="BX3" s="7" t="s">
        <v>519</v>
      </c>
      <c r="BY3" s="7" t="s">
        <v>521</v>
      </c>
      <c r="BZ3" s="7" t="s">
        <v>526</v>
      </c>
      <c r="CA3" s="7" t="s">
        <v>38</v>
      </c>
      <c r="CB3" s="7">
        <v>44872.779861111114</v>
      </c>
      <c r="CC3" s="7" t="s">
        <v>548</v>
      </c>
      <c r="CD3" s="115" t="s">
        <v>41</v>
      </c>
      <c r="CE3" s="25"/>
      <c r="CF3" s="25"/>
      <c r="CG3" s="9">
        <v>484</v>
      </c>
      <c r="CH3" s="6">
        <v>30205413</v>
      </c>
      <c r="CI3" s="7" t="s">
        <v>517</v>
      </c>
      <c r="CJ3" s="7" t="s">
        <v>522</v>
      </c>
      <c r="CK3" s="7" t="s">
        <v>525</v>
      </c>
      <c r="CL3" s="7" t="s">
        <v>528</v>
      </c>
      <c r="CM3" s="7">
        <v>44866.855555555558</v>
      </c>
      <c r="CN3" s="7" t="s">
        <v>549</v>
      </c>
      <c r="CO3" s="115" t="s">
        <v>126</v>
      </c>
      <c r="CP3" s="25"/>
      <c r="CQ3" s="25"/>
      <c r="CR3" s="9">
        <v>506</v>
      </c>
      <c r="CS3" s="6">
        <v>30190587</v>
      </c>
      <c r="CT3" s="7" t="s">
        <v>518</v>
      </c>
      <c r="CU3" s="7" t="s">
        <v>521</v>
      </c>
      <c r="CV3" s="7" t="s">
        <v>526</v>
      </c>
      <c r="CW3" s="7" t="s">
        <v>50</v>
      </c>
      <c r="CX3" s="7">
        <v>44872.820833333331</v>
      </c>
      <c r="CY3" s="7" t="s">
        <v>548</v>
      </c>
      <c r="CZ3" s="115" t="s">
        <v>126</v>
      </c>
    </row>
    <row r="4" spans="1:107" ht="15" customHeight="1" x14ac:dyDescent="0.25">
      <c r="A4" s="442"/>
      <c r="B4" s="223">
        <v>2</v>
      </c>
      <c r="C4" s="9">
        <v>484</v>
      </c>
      <c r="D4" s="6">
        <v>30205413</v>
      </c>
      <c r="E4" s="7" t="s">
        <v>517</v>
      </c>
      <c r="F4" s="7" t="s">
        <v>522</v>
      </c>
      <c r="G4" s="7" t="s">
        <v>525</v>
      </c>
      <c r="H4" s="7" t="s">
        <v>528</v>
      </c>
      <c r="I4" s="7">
        <v>44866.855555555558</v>
      </c>
      <c r="J4" s="7" t="s">
        <v>549</v>
      </c>
      <c r="K4" s="115" t="s">
        <v>126</v>
      </c>
      <c r="L4" s="2">
        <v>44863</v>
      </c>
      <c r="M4" s="3">
        <v>0.72013888888888899</v>
      </c>
      <c r="N4" s="11" t="s">
        <v>549</v>
      </c>
      <c r="O4" s="2">
        <v>44866</v>
      </c>
      <c r="P4" s="3">
        <v>0.85555555555555562</v>
      </c>
      <c r="Q4" s="2">
        <v>44866</v>
      </c>
      <c r="R4" s="3">
        <v>0.85486111111111107</v>
      </c>
      <c r="S4" s="11" t="s">
        <v>549</v>
      </c>
      <c r="T4" s="214">
        <v>44866</v>
      </c>
      <c r="U4" s="215">
        <v>0.85625000000000007</v>
      </c>
      <c r="V4" s="218" t="s">
        <v>549</v>
      </c>
      <c r="W4" s="12">
        <f t="shared" si="0"/>
        <v>6.9444443943211809E-4</v>
      </c>
      <c r="X4" s="13">
        <v>44868</v>
      </c>
      <c r="Y4" s="14">
        <v>0.43611111111111112</v>
      </c>
      <c r="Z4" s="218" t="s">
        <v>549</v>
      </c>
      <c r="AA4" s="15">
        <f>(Y4+X4)-(U4+T4)</f>
        <v>1.5798611111167702</v>
      </c>
      <c r="AB4" s="13">
        <v>44872</v>
      </c>
      <c r="AC4" s="14">
        <v>0.54583333333333328</v>
      </c>
      <c r="AD4" s="218" t="s">
        <v>549</v>
      </c>
      <c r="AE4" s="15">
        <f>(AC4+AB4)-(Y4+X4)</f>
        <v>4.1097222222160781</v>
      </c>
      <c r="AF4" s="214">
        <v>44912</v>
      </c>
      <c r="AG4" s="215">
        <v>0.83750000000000002</v>
      </c>
      <c r="AH4" s="218" t="s">
        <v>548</v>
      </c>
      <c r="AI4" s="11" t="s">
        <v>570</v>
      </c>
      <c r="AJ4" s="385">
        <f>(AG4+AF4)-(U4+T4)</f>
        <v>45.981250000004366</v>
      </c>
      <c r="AK4" s="214">
        <v>44962</v>
      </c>
      <c r="AL4" s="215">
        <v>0.79236111111111107</v>
      </c>
      <c r="AM4" s="218" t="s">
        <v>549</v>
      </c>
      <c r="AN4" s="15">
        <f>(AL4+AK4)-(U4+T4)</f>
        <v>95.93611111111386</v>
      </c>
      <c r="AO4" s="214"/>
      <c r="AP4" s="215"/>
      <c r="AQ4" s="18">
        <f t="shared" si="1"/>
        <v>-44866.856249999997</v>
      </c>
      <c r="AR4" s="214"/>
      <c r="AS4" s="215"/>
      <c r="AT4" s="218"/>
      <c r="AU4" s="19">
        <f t="shared" si="2"/>
        <v>-44866.856249999997</v>
      </c>
      <c r="AV4" s="152"/>
      <c r="AW4" s="152"/>
      <c r="AX4" s="20" t="s">
        <v>132</v>
      </c>
      <c r="AY4" s="20" t="s">
        <v>134</v>
      </c>
      <c r="AZ4" s="20" t="s">
        <v>152</v>
      </c>
      <c r="BA4" s="369" t="s">
        <v>188</v>
      </c>
      <c r="BB4" s="270" t="s">
        <v>751</v>
      </c>
      <c r="BC4" s="264" t="s">
        <v>750</v>
      </c>
      <c r="BD4" s="24"/>
      <c r="BE4" s="23" t="s">
        <v>74</v>
      </c>
      <c r="BF4" s="23"/>
      <c r="BK4" s="9">
        <v>583</v>
      </c>
      <c r="BL4" s="6">
        <v>30161583</v>
      </c>
      <c r="BM4" s="7" t="s">
        <v>520</v>
      </c>
      <c r="BN4" s="7" t="s">
        <v>522</v>
      </c>
      <c r="BO4" s="7" t="s">
        <v>524</v>
      </c>
      <c r="BP4" s="7" t="s">
        <v>69</v>
      </c>
      <c r="BQ4" s="7">
        <v>44889.743055555555</v>
      </c>
      <c r="BR4" s="7" t="s">
        <v>549</v>
      </c>
      <c r="BS4" s="115" t="s">
        <v>126</v>
      </c>
      <c r="BT4" s="25"/>
      <c r="BU4" s="25"/>
      <c r="BV4" s="5">
        <v>519</v>
      </c>
      <c r="BW4" s="6">
        <v>30220611</v>
      </c>
      <c r="BX4" s="7" t="s">
        <v>519</v>
      </c>
      <c r="BY4" s="7" t="s">
        <v>521</v>
      </c>
      <c r="BZ4" s="7" t="s">
        <v>526</v>
      </c>
      <c r="CA4" s="7" t="s">
        <v>58</v>
      </c>
      <c r="CB4" s="7">
        <v>44874.823611111111</v>
      </c>
      <c r="CC4" s="7" t="s">
        <v>549</v>
      </c>
      <c r="CD4" s="115" t="s">
        <v>39</v>
      </c>
      <c r="CE4" s="25"/>
      <c r="CF4" s="25"/>
      <c r="CG4" s="9">
        <v>495</v>
      </c>
      <c r="CH4" s="6">
        <v>30139364</v>
      </c>
      <c r="CI4" s="7" t="s">
        <v>517</v>
      </c>
      <c r="CJ4" s="7" t="s">
        <v>521</v>
      </c>
      <c r="CK4" s="7" t="s">
        <v>526</v>
      </c>
      <c r="CL4" s="7" t="s">
        <v>38</v>
      </c>
      <c r="CM4" s="7">
        <v>44867.620833333334</v>
      </c>
      <c r="CN4" s="7" t="s">
        <v>549</v>
      </c>
      <c r="CO4" s="115" t="s">
        <v>126</v>
      </c>
      <c r="CP4" s="25"/>
      <c r="CQ4" s="25"/>
      <c r="CR4" s="9">
        <v>521</v>
      </c>
      <c r="CS4" s="6">
        <v>30092483</v>
      </c>
      <c r="CT4" s="7" t="s">
        <v>518</v>
      </c>
      <c r="CU4" s="7" t="s">
        <v>521</v>
      </c>
      <c r="CV4" s="7" t="s">
        <v>524</v>
      </c>
      <c r="CW4" s="7" t="s">
        <v>57</v>
      </c>
      <c r="CX4" s="7">
        <v>44877.410416666666</v>
      </c>
      <c r="CY4" s="7" t="s">
        <v>549</v>
      </c>
      <c r="CZ4" s="115" t="s">
        <v>126</v>
      </c>
    </row>
    <row r="5" spans="1:107" ht="15" customHeight="1" x14ac:dyDescent="0.25">
      <c r="A5" s="442"/>
      <c r="B5" s="223">
        <v>3</v>
      </c>
      <c r="C5" s="9">
        <v>495</v>
      </c>
      <c r="D5" s="6">
        <v>30139364</v>
      </c>
      <c r="E5" s="7" t="s">
        <v>517</v>
      </c>
      <c r="F5" s="7" t="s">
        <v>521</v>
      </c>
      <c r="G5" s="7" t="s">
        <v>526</v>
      </c>
      <c r="H5" s="7" t="s">
        <v>38</v>
      </c>
      <c r="I5" s="7">
        <v>44867.620833333334</v>
      </c>
      <c r="J5" s="7" t="s">
        <v>549</v>
      </c>
      <c r="K5" s="115" t="s">
        <v>126</v>
      </c>
      <c r="L5" s="2">
        <v>44866</v>
      </c>
      <c r="M5" s="3">
        <v>0.82361111111111107</v>
      </c>
      <c r="N5" s="11" t="s">
        <v>549</v>
      </c>
      <c r="O5" s="2">
        <v>44867</v>
      </c>
      <c r="P5" s="3">
        <v>0.62083333333333335</v>
      </c>
      <c r="Q5" s="2">
        <v>44867</v>
      </c>
      <c r="R5" s="3">
        <v>0.62013888888888891</v>
      </c>
      <c r="S5" s="11" t="s">
        <v>549</v>
      </c>
      <c r="T5" s="214">
        <v>44867</v>
      </c>
      <c r="U5" s="215">
        <v>0.62152777777777779</v>
      </c>
      <c r="V5" s="218" t="s">
        <v>549</v>
      </c>
      <c r="W5" s="12">
        <f t="shared" si="0"/>
        <v>6.944444467080757E-4</v>
      </c>
      <c r="X5" s="13">
        <v>44868</v>
      </c>
      <c r="Y5" s="14">
        <v>0.43541666666666662</v>
      </c>
      <c r="Z5" s="218" t="s">
        <v>549</v>
      </c>
      <c r="AA5" s="15">
        <f t="shared" ref="AA5:AA67" si="3">(Y5+X5)-(U5+T5)</f>
        <v>0.81388888888614019</v>
      </c>
      <c r="AB5" s="13"/>
      <c r="AC5" s="14"/>
      <c r="AD5" s="11"/>
      <c r="AE5" s="15">
        <f t="shared" ref="AE5:AE66" si="4">(AC5+AB5)-(Y5+X5)</f>
        <v>-44868.435416666667</v>
      </c>
      <c r="AF5" s="214"/>
      <c r="AG5" s="215"/>
      <c r="AH5" s="218"/>
      <c r="AI5" s="11"/>
      <c r="AJ5" s="385">
        <f t="shared" ref="AJ5:AJ67" si="5">(AG5+AF5)-(U5+T5)</f>
        <v>-44867.621527777781</v>
      </c>
      <c r="AK5" s="214"/>
      <c r="AL5" s="215"/>
      <c r="AM5" s="218"/>
      <c r="AN5" s="15">
        <f t="shared" ref="AN5:AN67" si="6">(AL5+AK5)-(U5+T5)</f>
        <v>-44867.621527777781</v>
      </c>
      <c r="AO5" s="214">
        <v>44868</v>
      </c>
      <c r="AP5" s="215">
        <v>0.64722222222222225</v>
      </c>
      <c r="AQ5" s="18">
        <f>(AP5+AO5)-(U5+T5)</f>
        <v>1.0256944444408873</v>
      </c>
      <c r="AR5" s="214">
        <v>44872</v>
      </c>
      <c r="AS5" s="215">
        <v>0.54583333333333328</v>
      </c>
      <c r="AT5" s="218" t="s">
        <v>549</v>
      </c>
      <c r="AU5" s="19">
        <f>(AS5+AR5)-(U5+T5)</f>
        <v>4.9243055555489263</v>
      </c>
      <c r="AV5" s="152"/>
      <c r="AW5" s="152" t="s">
        <v>1284</v>
      </c>
      <c r="AX5" s="20" t="s">
        <v>140</v>
      </c>
      <c r="AY5" s="20" t="s">
        <v>162</v>
      </c>
      <c r="AZ5" s="20" t="s">
        <v>1185</v>
      </c>
      <c r="BA5" s="369" t="s">
        <v>482</v>
      </c>
      <c r="BB5" s="270" t="s">
        <v>1189</v>
      </c>
      <c r="BC5" s="264" t="s">
        <v>754</v>
      </c>
      <c r="BD5" s="24"/>
      <c r="BE5" s="23" t="s">
        <v>74</v>
      </c>
      <c r="BF5" s="23"/>
      <c r="BK5" s="9">
        <v>593</v>
      </c>
      <c r="BL5" s="6">
        <v>20203313</v>
      </c>
      <c r="BM5" s="7" t="s">
        <v>520</v>
      </c>
      <c r="BN5" s="7" t="s">
        <v>523</v>
      </c>
      <c r="BO5" s="7" t="s">
        <v>524</v>
      </c>
      <c r="BP5" s="7" t="s">
        <v>538</v>
      </c>
      <c r="BQ5" s="7">
        <v>44892.564583333333</v>
      </c>
      <c r="BR5" s="7" t="s">
        <v>548</v>
      </c>
      <c r="BS5" s="115" t="s">
        <v>126</v>
      </c>
      <c r="BT5" s="25"/>
      <c r="BU5" s="25"/>
      <c r="BV5" s="9">
        <v>522</v>
      </c>
      <c r="BW5" s="6">
        <v>30156497</v>
      </c>
      <c r="BX5" s="7" t="s">
        <v>519</v>
      </c>
      <c r="BY5" s="7" t="s">
        <v>521</v>
      </c>
      <c r="BZ5" s="7" t="s">
        <v>524</v>
      </c>
      <c r="CA5" s="7" t="s">
        <v>544</v>
      </c>
      <c r="CB5" s="7">
        <v>44875.810416666667</v>
      </c>
      <c r="CC5" s="7" t="s">
        <v>548</v>
      </c>
      <c r="CD5" s="115" t="s">
        <v>126</v>
      </c>
      <c r="CE5" s="25"/>
      <c r="CF5" s="25"/>
      <c r="CG5" s="5">
        <v>499</v>
      </c>
      <c r="CH5" s="6">
        <v>30029149</v>
      </c>
      <c r="CI5" s="7" t="s">
        <v>517</v>
      </c>
      <c r="CJ5" s="7" t="s">
        <v>521</v>
      </c>
      <c r="CK5" s="7" t="s">
        <v>525</v>
      </c>
      <c r="CL5" s="7" t="s">
        <v>70</v>
      </c>
      <c r="CM5" s="7">
        <v>44867.880555555559</v>
      </c>
      <c r="CN5" s="7" t="s">
        <v>548</v>
      </c>
      <c r="CO5" s="115" t="s">
        <v>39</v>
      </c>
      <c r="CP5" s="25"/>
      <c r="CQ5" s="25"/>
      <c r="CR5" s="5">
        <v>514</v>
      </c>
      <c r="CS5" s="6">
        <v>1453340</v>
      </c>
      <c r="CT5" s="7" t="s">
        <v>518</v>
      </c>
      <c r="CU5" s="7" t="s">
        <v>522</v>
      </c>
      <c r="CV5" s="7" t="s">
        <v>525</v>
      </c>
      <c r="CW5" s="7" t="s">
        <v>45</v>
      </c>
      <c r="CX5" s="7">
        <v>44879.806250000001</v>
      </c>
      <c r="CY5" s="7" t="s">
        <v>548</v>
      </c>
      <c r="CZ5" s="115" t="s">
        <v>41</v>
      </c>
    </row>
    <row r="6" spans="1:107" ht="14.25" customHeight="1" x14ac:dyDescent="0.25">
      <c r="A6" s="442"/>
      <c r="B6" s="223">
        <v>4</v>
      </c>
      <c r="C6" s="5">
        <v>499</v>
      </c>
      <c r="D6" s="6">
        <v>30029149</v>
      </c>
      <c r="E6" s="7" t="s">
        <v>517</v>
      </c>
      <c r="F6" s="7" t="s">
        <v>521</v>
      </c>
      <c r="G6" s="7" t="s">
        <v>525</v>
      </c>
      <c r="H6" s="7" t="s">
        <v>70</v>
      </c>
      <c r="I6" s="7">
        <v>44867.880555555559</v>
      </c>
      <c r="J6" s="7" t="s">
        <v>548</v>
      </c>
      <c r="K6" s="115" t="s">
        <v>39</v>
      </c>
      <c r="L6" s="2">
        <v>44867</v>
      </c>
      <c r="M6" s="3">
        <v>0.87013888888888891</v>
      </c>
      <c r="N6" s="11" t="s">
        <v>548</v>
      </c>
      <c r="O6" s="2">
        <v>44867</v>
      </c>
      <c r="P6" s="3">
        <v>0.88055555555555554</v>
      </c>
      <c r="Q6" s="2">
        <v>44873</v>
      </c>
      <c r="R6" s="3">
        <v>0.78680555555555554</v>
      </c>
      <c r="S6" s="11" t="s">
        <v>548</v>
      </c>
      <c r="T6" s="214">
        <v>44873</v>
      </c>
      <c r="U6" s="215">
        <v>0.78680555555555554</v>
      </c>
      <c r="V6" s="218" t="s">
        <v>548</v>
      </c>
      <c r="W6" s="12">
        <f t="shared" si="0"/>
        <v>5.90625</v>
      </c>
      <c r="X6" s="13"/>
      <c r="Y6" s="14"/>
      <c r="Z6" s="11"/>
      <c r="AA6" s="15">
        <f t="shared" si="3"/>
        <v>-44873.786805555559</v>
      </c>
      <c r="AB6" s="13"/>
      <c r="AC6" s="14"/>
      <c r="AD6" s="11"/>
      <c r="AE6" s="15">
        <f t="shared" si="4"/>
        <v>0</v>
      </c>
      <c r="AF6" s="214"/>
      <c r="AG6" s="215"/>
      <c r="AH6" s="218"/>
      <c r="AI6" s="11"/>
      <c r="AJ6" s="385">
        <f t="shared" si="5"/>
        <v>-44873.786805555559</v>
      </c>
      <c r="AK6" s="214"/>
      <c r="AL6" s="215"/>
      <c r="AM6" s="218"/>
      <c r="AN6" s="15">
        <f t="shared" si="6"/>
        <v>-44873.786805555559</v>
      </c>
      <c r="AO6" s="214">
        <v>44874</v>
      </c>
      <c r="AP6" s="215">
        <v>0.57916666666666672</v>
      </c>
      <c r="AQ6" s="18">
        <f t="shared" ref="AQ6:AQ67" si="7">(AP6+AO6)-(U6+T6)</f>
        <v>0.79236111111094942</v>
      </c>
      <c r="AR6" s="214">
        <v>44874</v>
      </c>
      <c r="AS6" s="215">
        <v>0.57916666666666672</v>
      </c>
      <c r="AT6" s="218" t="s">
        <v>548</v>
      </c>
      <c r="AU6" s="19">
        <f t="shared" ref="AU6:AU67" si="8">(AS6+AR6)-(U6+T6)</f>
        <v>0.79236111111094942</v>
      </c>
      <c r="AV6" s="152"/>
      <c r="AW6" s="152"/>
      <c r="AX6" s="20" t="s">
        <v>132</v>
      </c>
      <c r="AY6" s="20" t="s">
        <v>134</v>
      </c>
      <c r="AZ6" s="20" t="s">
        <v>152</v>
      </c>
      <c r="BA6" s="369" t="s">
        <v>188</v>
      </c>
      <c r="BB6" s="270" t="s">
        <v>759</v>
      </c>
      <c r="BC6" s="264" t="s">
        <v>758</v>
      </c>
      <c r="BD6" s="24"/>
      <c r="BE6" s="23" t="s">
        <v>74</v>
      </c>
      <c r="BF6" s="23"/>
      <c r="BK6" s="25"/>
      <c r="BL6" s="25"/>
      <c r="BM6" s="25"/>
      <c r="BN6" s="25"/>
      <c r="BO6" s="25"/>
      <c r="BP6" s="25"/>
      <c r="BQ6" s="25"/>
      <c r="BR6" s="25"/>
      <c r="BS6" s="25"/>
      <c r="BT6" s="25"/>
      <c r="BU6" s="25"/>
      <c r="BV6" s="5">
        <v>529</v>
      </c>
      <c r="BW6" s="6">
        <v>30150063</v>
      </c>
      <c r="BX6" s="7" t="s">
        <v>519</v>
      </c>
      <c r="BY6" s="7" t="s">
        <v>522</v>
      </c>
      <c r="BZ6" s="7" t="s">
        <v>524</v>
      </c>
      <c r="CA6" s="7" t="s">
        <v>535</v>
      </c>
      <c r="CB6" s="7">
        <v>44878.688888888886</v>
      </c>
      <c r="CC6" s="7" t="s">
        <v>549</v>
      </c>
      <c r="CD6" s="115" t="s">
        <v>39</v>
      </c>
      <c r="CE6" s="25"/>
      <c r="CF6" s="25"/>
      <c r="CG6" s="5">
        <v>499</v>
      </c>
      <c r="CH6" s="6">
        <v>30029149</v>
      </c>
      <c r="CI6" s="7" t="s">
        <v>517</v>
      </c>
      <c r="CJ6" s="7" t="s">
        <v>521</v>
      </c>
      <c r="CK6" s="7" t="s">
        <v>524</v>
      </c>
      <c r="CL6" s="7" t="s">
        <v>553</v>
      </c>
      <c r="CM6" s="7">
        <v>44867.880555555559</v>
      </c>
      <c r="CN6" s="7" t="s">
        <v>548</v>
      </c>
      <c r="CO6" s="115" t="s">
        <v>39</v>
      </c>
      <c r="CP6" s="25"/>
      <c r="CQ6" s="25"/>
      <c r="CR6" s="8">
        <v>568</v>
      </c>
      <c r="CS6" s="6">
        <v>1590906</v>
      </c>
      <c r="CT6" s="7" t="s">
        <v>518</v>
      </c>
      <c r="CU6" s="7" t="s">
        <v>521</v>
      </c>
      <c r="CV6" s="7" t="s">
        <v>524</v>
      </c>
      <c r="CW6" s="7" t="s">
        <v>59</v>
      </c>
      <c r="CX6" s="7">
        <v>44884.788194444445</v>
      </c>
      <c r="CY6" s="7" t="s">
        <v>548</v>
      </c>
      <c r="CZ6" s="115" t="s">
        <v>63</v>
      </c>
    </row>
    <row r="7" spans="1:107" s="27" customFormat="1" ht="14.25" customHeight="1" x14ac:dyDescent="0.25">
      <c r="A7" s="442"/>
      <c r="B7" s="223">
        <v>5</v>
      </c>
      <c r="C7" s="5">
        <v>499</v>
      </c>
      <c r="D7" s="6">
        <v>30029149</v>
      </c>
      <c r="E7" s="7" t="s">
        <v>517</v>
      </c>
      <c r="F7" s="7" t="s">
        <v>521</v>
      </c>
      <c r="G7" s="7" t="s">
        <v>524</v>
      </c>
      <c r="H7" s="7" t="s">
        <v>553</v>
      </c>
      <c r="I7" s="7">
        <v>44867.880555555559</v>
      </c>
      <c r="J7" s="7" t="s">
        <v>548</v>
      </c>
      <c r="K7" s="115" t="s">
        <v>39</v>
      </c>
      <c r="L7" s="2">
        <v>44867</v>
      </c>
      <c r="M7" s="3">
        <v>0.87013888888888891</v>
      </c>
      <c r="N7" s="11" t="s">
        <v>548</v>
      </c>
      <c r="O7" s="2">
        <v>44867</v>
      </c>
      <c r="P7" s="3">
        <v>0.88055555555555554</v>
      </c>
      <c r="Q7" s="2">
        <v>44873</v>
      </c>
      <c r="R7" s="3">
        <v>0.78680555555555554</v>
      </c>
      <c r="S7" s="11" t="s">
        <v>548</v>
      </c>
      <c r="T7" s="214">
        <v>44873</v>
      </c>
      <c r="U7" s="215">
        <v>0.78680555555555554</v>
      </c>
      <c r="V7" s="218" t="s">
        <v>548</v>
      </c>
      <c r="W7" s="12">
        <f t="shared" si="0"/>
        <v>5.90625</v>
      </c>
      <c r="X7" s="13"/>
      <c r="Y7" s="14"/>
      <c r="Z7" s="11"/>
      <c r="AA7" s="15">
        <f t="shared" si="3"/>
        <v>-44873.786805555559</v>
      </c>
      <c r="AB7" s="13"/>
      <c r="AC7" s="14"/>
      <c r="AD7" s="11"/>
      <c r="AE7" s="15">
        <f t="shared" si="4"/>
        <v>0</v>
      </c>
      <c r="AF7" s="214"/>
      <c r="AG7" s="215"/>
      <c r="AH7" s="218"/>
      <c r="AI7" s="11"/>
      <c r="AJ7" s="385">
        <f t="shared" si="5"/>
        <v>-44873.786805555559</v>
      </c>
      <c r="AK7" s="214"/>
      <c r="AL7" s="215"/>
      <c r="AM7" s="218"/>
      <c r="AN7" s="15">
        <f t="shared" si="6"/>
        <v>-44873.786805555559</v>
      </c>
      <c r="AO7" s="214">
        <v>44874</v>
      </c>
      <c r="AP7" s="215">
        <v>0.57916666666666672</v>
      </c>
      <c r="AQ7" s="18">
        <f t="shared" si="7"/>
        <v>0.79236111111094942</v>
      </c>
      <c r="AR7" s="214">
        <v>44874</v>
      </c>
      <c r="AS7" s="215">
        <v>0.57916666666666672</v>
      </c>
      <c r="AT7" s="218" t="s">
        <v>548</v>
      </c>
      <c r="AU7" s="19">
        <f t="shared" si="8"/>
        <v>0.79236111111094942</v>
      </c>
      <c r="AV7" s="152"/>
      <c r="AW7" s="152" t="s">
        <v>1285</v>
      </c>
      <c r="AX7" s="20" t="s">
        <v>148</v>
      </c>
      <c r="AY7" s="20" t="s">
        <v>156</v>
      </c>
      <c r="AZ7" s="20" t="s">
        <v>218</v>
      </c>
      <c r="BA7" s="369" t="s">
        <v>444</v>
      </c>
      <c r="BB7" s="270" t="s">
        <v>762</v>
      </c>
      <c r="BC7" s="264" t="s">
        <v>761</v>
      </c>
      <c r="BD7" s="24"/>
      <c r="BE7" s="23" t="s">
        <v>74</v>
      </c>
      <c r="BF7" s="23"/>
      <c r="BK7" s="103"/>
      <c r="BL7"/>
      <c r="BM7" s="4"/>
      <c r="BN7" s="4"/>
      <c r="BO7" s="4"/>
      <c r="BP7" s="4"/>
      <c r="BQ7" s="4"/>
      <c r="BR7" s="4"/>
      <c r="BS7" s="25"/>
      <c r="BT7" s="25"/>
      <c r="BU7" s="25"/>
      <c r="BV7" s="5">
        <v>534</v>
      </c>
      <c r="BW7" s="6">
        <v>30217215</v>
      </c>
      <c r="BX7" s="7" t="s">
        <v>519</v>
      </c>
      <c r="BY7" s="7" t="s">
        <v>522</v>
      </c>
      <c r="BZ7" s="7" t="s">
        <v>526</v>
      </c>
      <c r="CA7" s="7" t="s">
        <v>55</v>
      </c>
      <c r="CB7" s="7">
        <v>44878.822222222225</v>
      </c>
      <c r="CC7" s="7" t="s">
        <v>548</v>
      </c>
      <c r="CD7" s="115" t="s">
        <v>39</v>
      </c>
      <c r="CE7" s="25"/>
      <c r="CF7" s="25"/>
      <c r="CG7" s="8">
        <v>488</v>
      </c>
      <c r="CH7" s="6">
        <v>30192288</v>
      </c>
      <c r="CI7" s="7" t="s">
        <v>517</v>
      </c>
      <c r="CJ7" s="7" t="s">
        <v>522</v>
      </c>
      <c r="CK7" s="7" t="s">
        <v>525</v>
      </c>
      <c r="CL7" s="7" t="s">
        <v>550</v>
      </c>
      <c r="CM7" s="7">
        <v>44868.834027777775</v>
      </c>
      <c r="CN7" s="7" t="s">
        <v>548</v>
      </c>
      <c r="CO7" s="115" t="s">
        <v>63</v>
      </c>
      <c r="CP7" s="25"/>
      <c r="CQ7" s="25"/>
      <c r="CR7" s="9">
        <v>559</v>
      </c>
      <c r="CS7" s="6">
        <v>30233665</v>
      </c>
      <c r="CT7" s="7" t="s">
        <v>518</v>
      </c>
      <c r="CU7" s="7" t="s">
        <v>521</v>
      </c>
      <c r="CV7" s="7" t="s">
        <v>524</v>
      </c>
      <c r="CW7" s="7" t="s">
        <v>57</v>
      </c>
      <c r="CX7" s="7">
        <v>44885.708333333336</v>
      </c>
      <c r="CY7" s="7" t="s">
        <v>548</v>
      </c>
      <c r="CZ7" s="115" t="s">
        <v>126</v>
      </c>
      <c r="DA7" s="4"/>
    </row>
    <row r="8" spans="1:107" ht="14.25" customHeight="1" x14ac:dyDescent="0.25">
      <c r="A8" s="442"/>
      <c r="B8" s="223">
        <v>6</v>
      </c>
      <c r="C8" s="8">
        <v>488</v>
      </c>
      <c r="D8" s="6">
        <v>30192288</v>
      </c>
      <c r="E8" s="7" t="s">
        <v>517</v>
      </c>
      <c r="F8" s="7" t="s">
        <v>522</v>
      </c>
      <c r="G8" s="7" t="s">
        <v>525</v>
      </c>
      <c r="H8" s="7" t="s">
        <v>550</v>
      </c>
      <c r="I8" s="7">
        <v>44868.834027777775</v>
      </c>
      <c r="J8" s="7" t="s">
        <v>548</v>
      </c>
      <c r="K8" s="115" t="s">
        <v>63</v>
      </c>
      <c r="L8" s="2">
        <v>44864</v>
      </c>
      <c r="M8" s="3">
        <v>0.65</v>
      </c>
      <c r="N8" s="11" t="s">
        <v>548</v>
      </c>
      <c r="O8" s="2">
        <v>44868</v>
      </c>
      <c r="P8" s="3">
        <v>0.8340277777777777</v>
      </c>
      <c r="Q8" s="2">
        <v>44868</v>
      </c>
      <c r="R8" s="3">
        <v>0.81597222222222221</v>
      </c>
      <c r="S8" s="11" t="s">
        <v>548</v>
      </c>
      <c r="T8" s="214">
        <v>44868</v>
      </c>
      <c r="U8" s="215">
        <v>0.83472222222222225</v>
      </c>
      <c r="V8" s="218" t="s">
        <v>548</v>
      </c>
      <c r="W8" s="12">
        <f t="shared" si="0"/>
        <v>6.944444467080757E-4</v>
      </c>
      <c r="X8" s="13"/>
      <c r="Y8" s="14"/>
      <c r="Z8" s="11"/>
      <c r="AA8" s="15">
        <f t="shared" si="3"/>
        <v>-44868.834722222222</v>
      </c>
      <c r="AB8" s="13"/>
      <c r="AC8" s="14"/>
      <c r="AD8" s="11"/>
      <c r="AE8" s="15">
        <f t="shared" si="4"/>
        <v>0</v>
      </c>
      <c r="AF8" s="214"/>
      <c r="AG8" s="215"/>
      <c r="AH8" s="218"/>
      <c r="AI8" s="11"/>
      <c r="AJ8" s="385">
        <f t="shared" si="5"/>
        <v>-44868.834722222222</v>
      </c>
      <c r="AK8" s="214"/>
      <c r="AL8" s="215"/>
      <c r="AM8" s="218"/>
      <c r="AN8" s="15">
        <f t="shared" si="6"/>
        <v>-44868.834722222222</v>
      </c>
      <c r="AO8" s="214">
        <v>44870</v>
      </c>
      <c r="AP8" s="215">
        <v>0.43611111111111112</v>
      </c>
      <c r="AQ8" s="18">
        <f t="shared" si="7"/>
        <v>1.601388888891961</v>
      </c>
      <c r="AR8" s="214">
        <v>44871</v>
      </c>
      <c r="AS8" s="215">
        <v>0.60138888888888886</v>
      </c>
      <c r="AT8" s="218" t="s">
        <v>548</v>
      </c>
      <c r="AU8" s="19">
        <f t="shared" si="8"/>
        <v>2.7666666666700621</v>
      </c>
      <c r="AV8" s="152"/>
      <c r="AW8" s="152"/>
      <c r="AX8" s="20" t="s">
        <v>132</v>
      </c>
      <c r="AY8" s="20" t="s">
        <v>134</v>
      </c>
      <c r="AZ8" s="20" t="s">
        <v>158</v>
      </c>
      <c r="BA8" s="369" t="s">
        <v>224</v>
      </c>
      <c r="BB8" s="270" t="s">
        <v>753</v>
      </c>
      <c r="BC8" s="264" t="s">
        <v>752</v>
      </c>
      <c r="BD8" s="24"/>
      <c r="BE8" s="23" t="s">
        <v>74</v>
      </c>
      <c r="BF8" s="23"/>
      <c r="BK8" s="103"/>
      <c r="BL8"/>
      <c r="BS8" s="25"/>
      <c r="BT8" s="25"/>
      <c r="BU8" s="25"/>
      <c r="BV8" s="5">
        <v>535</v>
      </c>
      <c r="BW8" s="6">
        <v>30150063</v>
      </c>
      <c r="BX8" s="7" t="s">
        <v>519</v>
      </c>
      <c r="BY8" s="7" t="s">
        <v>522</v>
      </c>
      <c r="BZ8" s="7" t="s">
        <v>526</v>
      </c>
      <c r="CA8" s="7" t="s">
        <v>546</v>
      </c>
      <c r="CB8" s="7">
        <v>44878.830555555556</v>
      </c>
      <c r="CC8" s="7" t="s">
        <v>548</v>
      </c>
      <c r="CD8" s="115" t="s">
        <v>39</v>
      </c>
      <c r="CE8" s="25"/>
      <c r="CF8" s="25"/>
      <c r="CG8" s="9">
        <v>488</v>
      </c>
      <c r="CH8" s="6">
        <v>30192288</v>
      </c>
      <c r="CI8" s="7" t="s">
        <v>517</v>
      </c>
      <c r="CJ8" s="7" t="s">
        <v>522</v>
      </c>
      <c r="CK8" s="7" t="s">
        <v>525</v>
      </c>
      <c r="CL8" s="7" t="s">
        <v>551</v>
      </c>
      <c r="CM8" s="7">
        <v>44868.835416666669</v>
      </c>
      <c r="CN8" s="7" t="s">
        <v>548</v>
      </c>
      <c r="CO8" s="115" t="s">
        <v>126</v>
      </c>
      <c r="CP8" s="25"/>
      <c r="CQ8" s="25"/>
      <c r="CR8" s="5">
        <v>569</v>
      </c>
      <c r="CS8" s="6">
        <v>30091948</v>
      </c>
      <c r="CT8" s="7" t="s">
        <v>518</v>
      </c>
      <c r="CU8" s="7" t="s">
        <v>521</v>
      </c>
      <c r="CV8" s="7" t="s">
        <v>524</v>
      </c>
      <c r="CW8" s="7" t="s">
        <v>48</v>
      </c>
      <c r="CX8" s="7">
        <v>44886.8125</v>
      </c>
      <c r="CY8" s="7" t="s">
        <v>548</v>
      </c>
      <c r="CZ8" s="115" t="s">
        <v>41</v>
      </c>
      <c r="DA8" s="27"/>
    </row>
    <row r="9" spans="1:107" ht="15" customHeight="1" x14ac:dyDescent="0.25">
      <c r="A9" s="442"/>
      <c r="B9" s="223">
        <v>7</v>
      </c>
      <c r="C9" s="9">
        <v>488</v>
      </c>
      <c r="D9" s="6">
        <v>30192288</v>
      </c>
      <c r="E9" s="7" t="s">
        <v>517</v>
      </c>
      <c r="F9" s="7" t="s">
        <v>522</v>
      </c>
      <c r="G9" s="7" t="s">
        <v>525</v>
      </c>
      <c r="H9" s="7" t="s">
        <v>551</v>
      </c>
      <c r="I9" s="7">
        <v>44868.835416666669</v>
      </c>
      <c r="J9" s="7" t="s">
        <v>548</v>
      </c>
      <c r="K9" s="115" t="s">
        <v>126</v>
      </c>
      <c r="L9" s="2">
        <v>44864</v>
      </c>
      <c r="M9" s="3">
        <v>0.65</v>
      </c>
      <c r="N9" s="11" t="s">
        <v>548</v>
      </c>
      <c r="O9" s="2">
        <v>44868</v>
      </c>
      <c r="P9" s="3">
        <v>0.3354166666666667</v>
      </c>
      <c r="Q9" s="2">
        <v>44868</v>
      </c>
      <c r="R9" s="3">
        <v>0.81597222222222221</v>
      </c>
      <c r="S9" s="11" t="s">
        <v>548</v>
      </c>
      <c r="T9" s="214">
        <v>44868</v>
      </c>
      <c r="U9" s="215">
        <v>0.8354166666666667</v>
      </c>
      <c r="V9" s="218" t="s">
        <v>548</v>
      </c>
      <c r="W9" s="12">
        <f t="shared" si="0"/>
        <v>0.5</v>
      </c>
      <c r="X9" s="13">
        <v>44871</v>
      </c>
      <c r="Y9" s="14">
        <v>0.60138888888888886</v>
      </c>
      <c r="Z9" s="218" t="s">
        <v>548</v>
      </c>
      <c r="AA9" s="15">
        <f t="shared" si="3"/>
        <v>2.765972222223354</v>
      </c>
      <c r="AB9" s="13">
        <v>44872</v>
      </c>
      <c r="AC9" s="14">
        <v>0.7909722222222223</v>
      </c>
      <c r="AD9" s="218" t="s">
        <v>548</v>
      </c>
      <c r="AE9" s="15">
        <f t="shared" si="4"/>
        <v>1.1895833333328483</v>
      </c>
      <c r="AF9" s="214">
        <v>44873</v>
      </c>
      <c r="AG9" s="215">
        <v>0.75624999999999998</v>
      </c>
      <c r="AH9" s="218" t="s">
        <v>548</v>
      </c>
      <c r="AI9" s="11" t="s">
        <v>570</v>
      </c>
      <c r="AJ9" s="385">
        <f t="shared" si="5"/>
        <v>4.9208333333299379</v>
      </c>
      <c r="AK9" s="214"/>
      <c r="AL9" s="215"/>
      <c r="AM9" s="218"/>
      <c r="AN9" s="15">
        <f t="shared" si="6"/>
        <v>-44868.835416666669</v>
      </c>
      <c r="AO9" s="214">
        <v>44874</v>
      </c>
      <c r="AP9" s="215">
        <v>0.38194444444444442</v>
      </c>
      <c r="AQ9" s="18">
        <f t="shared" si="7"/>
        <v>5.546527777776646</v>
      </c>
      <c r="AR9" s="214">
        <v>44874</v>
      </c>
      <c r="AS9" s="215">
        <v>0.5805555555555556</v>
      </c>
      <c r="AT9" s="218" t="s">
        <v>548</v>
      </c>
      <c r="AU9" s="19">
        <f t="shared" si="8"/>
        <v>5.7451388888875954</v>
      </c>
      <c r="AV9" s="152"/>
      <c r="AW9" s="152"/>
      <c r="AX9" s="20" t="s">
        <v>140</v>
      </c>
      <c r="AY9" s="20" t="s">
        <v>162</v>
      </c>
      <c r="AZ9" s="20" t="s">
        <v>1185</v>
      </c>
      <c r="BA9" s="369" t="s">
        <v>482</v>
      </c>
      <c r="BB9" s="270" t="s">
        <v>755</v>
      </c>
      <c r="BC9" s="264" t="s">
        <v>754</v>
      </c>
      <c r="BD9" s="24"/>
      <c r="BE9" s="23" t="s">
        <v>74</v>
      </c>
      <c r="BF9" s="23"/>
      <c r="BK9" s="103"/>
      <c r="BL9"/>
      <c r="BS9" s="25"/>
      <c r="BT9" s="25"/>
      <c r="BU9" s="25"/>
      <c r="BV9" s="9">
        <v>542</v>
      </c>
      <c r="BW9" s="6">
        <v>1549305</v>
      </c>
      <c r="BX9" s="7" t="s">
        <v>519</v>
      </c>
      <c r="BY9" s="7" t="s">
        <v>523</v>
      </c>
      <c r="BZ9" s="7" t="s">
        <v>524</v>
      </c>
      <c r="CA9" s="7" t="s">
        <v>538</v>
      </c>
      <c r="CB9" s="7">
        <v>44879.734027777777</v>
      </c>
      <c r="CC9" s="7" t="s">
        <v>548</v>
      </c>
      <c r="CD9" s="115" t="s">
        <v>41</v>
      </c>
      <c r="CE9" s="25"/>
      <c r="CF9" s="25"/>
      <c r="CG9" s="5">
        <v>497</v>
      </c>
      <c r="CH9" s="6">
        <v>1422676</v>
      </c>
      <c r="CI9" s="7" t="s">
        <v>517</v>
      </c>
      <c r="CJ9" s="7" t="s">
        <v>521</v>
      </c>
      <c r="CK9" s="7" t="s">
        <v>525</v>
      </c>
      <c r="CL9" s="7" t="s">
        <v>527</v>
      </c>
      <c r="CM9" s="7">
        <v>44868.836805555555</v>
      </c>
      <c r="CN9" s="7" t="s">
        <v>548</v>
      </c>
      <c r="CO9" s="115" t="s">
        <v>126</v>
      </c>
      <c r="CP9" s="25"/>
      <c r="CQ9" s="25"/>
      <c r="CR9" s="9">
        <v>577</v>
      </c>
      <c r="CS9" s="6">
        <v>1222128</v>
      </c>
      <c r="CT9" s="7" t="s">
        <v>518</v>
      </c>
      <c r="CU9" s="7" t="s">
        <v>523</v>
      </c>
      <c r="CV9" s="7" t="s">
        <v>524</v>
      </c>
      <c r="CW9" s="7" t="s">
        <v>538</v>
      </c>
      <c r="CX9" s="7">
        <v>44887.468055555553</v>
      </c>
      <c r="CY9" s="7" t="s">
        <v>549</v>
      </c>
      <c r="CZ9" s="115" t="s">
        <v>126</v>
      </c>
    </row>
    <row r="10" spans="1:107" ht="15" customHeight="1" x14ac:dyDescent="0.25">
      <c r="A10" s="442"/>
      <c r="B10" s="223">
        <v>8</v>
      </c>
      <c r="C10" s="5">
        <v>497</v>
      </c>
      <c r="D10" s="6">
        <v>1422676</v>
      </c>
      <c r="E10" s="7" t="s">
        <v>517</v>
      </c>
      <c r="F10" s="7" t="s">
        <v>521</v>
      </c>
      <c r="G10" s="7" t="s">
        <v>525</v>
      </c>
      <c r="H10" s="7" t="s">
        <v>527</v>
      </c>
      <c r="I10" s="7">
        <v>44868.836805555555</v>
      </c>
      <c r="J10" s="7" t="s">
        <v>548</v>
      </c>
      <c r="K10" s="115" t="s">
        <v>126</v>
      </c>
      <c r="L10" s="2">
        <v>44867</v>
      </c>
      <c r="M10" s="3">
        <v>0.82291666666666663</v>
      </c>
      <c r="N10" s="11" t="s">
        <v>548</v>
      </c>
      <c r="O10" s="2">
        <v>44868</v>
      </c>
      <c r="P10" s="3">
        <v>0.83680555555555547</v>
      </c>
      <c r="Q10" s="2">
        <v>44868</v>
      </c>
      <c r="R10" s="3">
        <v>0.82430555555555562</v>
      </c>
      <c r="S10" s="11" t="s">
        <v>548</v>
      </c>
      <c r="T10" s="214">
        <v>44868</v>
      </c>
      <c r="U10" s="215">
        <v>0.82430555555555562</v>
      </c>
      <c r="V10" s="218" t="s">
        <v>548</v>
      </c>
      <c r="W10" s="12">
        <f t="shared" si="0"/>
        <v>-1.2499999997089617E-2</v>
      </c>
      <c r="X10" s="13"/>
      <c r="Y10" s="14"/>
      <c r="Z10" s="11"/>
      <c r="AA10" s="15">
        <f t="shared" si="3"/>
        <v>-44868.824305555558</v>
      </c>
      <c r="AB10" s="13"/>
      <c r="AC10" s="14"/>
      <c r="AD10" s="11"/>
      <c r="AE10" s="15">
        <f t="shared" si="4"/>
        <v>0</v>
      </c>
      <c r="AF10" s="214"/>
      <c r="AG10" s="215"/>
      <c r="AH10" s="218"/>
      <c r="AI10" s="11"/>
      <c r="AJ10" s="385">
        <f t="shared" si="5"/>
        <v>-44868.824305555558</v>
      </c>
      <c r="AK10" s="214"/>
      <c r="AL10" s="215"/>
      <c r="AM10" s="218"/>
      <c r="AN10" s="15">
        <f t="shared" si="6"/>
        <v>-44868.824305555558</v>
      </c>
      <c r="AO10" s="214">
        <v>44894</v>
      </c>
      <c r="AP10" s="215">
        <v>0.48888888888888887</v>
      </c>
      <c r="AQ10" s="18">
        <f t="shared" si="7"/>
        <v>25.664583333331393</v>
      </c>
      <c r="AR10" s="214">
        <v>44894</v>
      </c>
      <c r="AS10" s="215">
        <v>0.48888888888888887</v>
      </c>
      <c r="AT10" s="218" t="s">
        <v>549</v>
      </c>
      <c r="AU10" s="19">
        <f t="shared" si="8"/>
        <v>25.664583333331393</v>
      </c>
      <c r="AV10" s="152"/>
      <c r="AW10" s="152"/>
      <c r="AX10" s="20" t="s">
        <v>132</v>
      </c>
      <c r="AY10" s="20" t="s">
        <v>134</v>
      </c>
      <c r="AZ10" s="20" t="s">
        <v>152</v>
      </c>
      <c r="BA10" s="369" t="s">
        <v>188</v>
      </c>
      <c r="BB10" s="270" t="s">
        <v>759</v>
      </c>
      <c r="BC10" s="264" t="s">
        <v>758</v>
      </c>
      <c r="BD10" s="24"/>
      <c r="BE10" s="23" t="s">
        <v>74</v>
      </c>
      <c r="BF10" s="23"/>
      <c r="BS10" s="25"/>
      <c r="BT10" s="25"/>
      <c r="BU10" s="25"/>
      <c r="BV10" s="5">
        <v>546</v>
      </c>
      <c r="BW10" s="6">
        <v>30234524</v>
      </c>
      <c r="BX10" s="7" t="s">
        <v>519</v>
      </c>
      <c r="BY10" s="7" t="s">
        <v>523</v>
      </c>
      <c r="BZ10" s="7" t="s">
        <v>526</v>
      </c>
      <c r="CA10" s="7" t="s">
        <v>55</v>
      </c>
      <c r="CB10" s="7">
        <v>44880.771527777775</v>
      </c>
      <c r="CC10" s="7" t="s">
        <v>548</v>
      </c>
      <c r="CD10" s="115" t="s">
        <v>39</v>
      </c>
      <c r="CE10" s="25"/>
      <c r="CF10" s="25"/>
      <c r="CG10" s="5">
        <v>500</v>
      </c>
      <c r="CH10" s="6">
        <v>30232635</v>
      </c>
      <c r="CI10" s="7" t="s">
        <v>517</v>
      </c>
      <c r="CJ10" s="7" t="s">
        <v>521</v>
      </c>
      <c r="CK10" s="7" t="s">
        <v>526</v>
      </c>
      <c r="CL10" s="7" t="s">
        <v>54</v>
      </c>
      <c r="CM10" s="7">
        <v>44871.724305555559</v>
      </c>
      <c r="CN10" s="7" t="s">
        <v>548</v>
      </c>
      <c r="CO10" s="115" t="s">
        <v>39</v>
      </c>
      <c r="CP10" s="25"/>
      <c r="CQ10" s="25"/>
      <c r="CR10" s="9">
        <v>561</v>
      </c>
      <c r="CS10" s="6">
        <v>1222128</v>
      </c>
      <c r="CT10" s="7" t="s">
        <v>518</v>
      </c>
      <c r="CU10" s="7" t="s">
        <v>521</v>
      </c>
      <c r="CV10" s="7" t="s">
        <v>524</v>
      </c>
      <c r="CW10" s="7" t="s">
        <v>59</v>
      </c>
      <c r="CX10" s="7">
        <v>44887.46875</v>
      </c>
      <c r="CY10" s="7" t="s">
        <v>549</v>
      </c>
      <c r="CZ10" s="115" t="s">
        <v>126</v>
      </c>
    </row>
    <row r="11" spans="1:107" ht="15" customHeight="1" x14ac:dyDescent="0.25">
      <c r="A11" s="443"/>
      <c r="B11" s="223">
        <v>9</v>
      </c>
      <c r="C11" s="5">
        <v>500</v>
      </c>
      <c r="D11" s="6">
        <v>30232635</v>
      </c>
      <c r="E11" s="7" t="s">
        <v>517</v>
      </c>
      <c r="F11" s="7" t="s">
        <v>521</v>
      </c>
      <c r="G11" s="7" t="s">
        <v>526</v>
      </c>
      <c r="H11" s="7" t="s">
        <v>54</v>
      </c>
      <c r="I11" s="7">
        <v>44871.724305555559</v>
      </c>
      <c r="J11" s="7" t="s">
        <v>548</v>
      </c>
      <c r="K11" s="115" t="s">
        <v>39</v>
      </c>
      <c r="L11" s="2">
        <v>44868</v>
      </c>
      <c r="M11" s="3">
        <v>0.8041666666666667</v>
      </c>
      <c r="N11" s="11" t="s">
        <v>548</v>
      </c>
      <c r="O11" s="2">
        <v>44871</v>
      </c>
      <c r="P11" s="3">
        <v>0.72430555555555554</v>
      </c>
      <c r="Q11" s="2">
        <v>44871</v>
      </c>
      <c r="R11" s="3">
        <v>0.72430555555555554</v>
      </c>
      <c r="S11" s="11" t="s">
        <v>548</v>
      </c>
      <c r="T11" s="214">
        <v>44871</v>
      </c>
      <c r="U11" s="215">
        <v>0.72430555555555554</v>
      </c>
      <c r="V11" s="218" t="s">
        <v>548</v>
      </c>
      <c r="W11" s="12">
        <f t="shared" si="0"/>
        <v>0</v>
      </c>
      <c r="X11" s="13"/>
      <c r="Y11" s="14"/>
      <c r="Z11" s="11"/>
      <c r="AA11" s="15">
        <f t="shared" si="3"/>
        <v>-44871.724305555559</v>
      </c>
      <c r="AB11" s="13"/>
      <c r="AC11" s="14"/>
      <c r="AD11" s="11"/>
      <c r="AE11" s="15">
        <f t="shared" si="4"/>
        <v>0</v>
      </c>
      <c r="AF11" s="214"/>
      <c r="AG11" s="215"/>
      <c r="AH11" s="218"/>
      <c r="AI11" s="11"/>
      <c r="AJ11" s="385">
        <f t="shared" si="5"/>
        <v>-44871.724305555559</v>
      </c>
      <c r="AK11" s="214"/>
      <c r="AL11" s="215"/>
      <c r="AM11" s="218"/>
      <c r="AN11" s="15">
        <f t="shared" si="6"/>
        <v>-44871.724305555559</v>
      </c>
      <c r="AO11" s="214">
        <v>44871</v>
      </c>
      <c r="AP11" s="215">
        <v>0.72430555555555554</v>
      </c>
      <c r="AQ11" s="18">
        <f t="shared" si="7"/>
        <v>0</v>
      </c>
      <c r="AR11" s="214">
        <v>44871</v>
      </c>
      <c r="AS11" s="215">
        <v>0.72430555555555554</v>
      </c>
      <c r="AT11" s="218" t="s">
        <v>548</v>
      </c>
      <c r="AU11" s="19">
        <f t="shared" si="8"/>
        <v>0</v>
      </c>
      <c r="AV11" s="152"/>
      <c r="AW11" s="152"/>
      <c r="AX11" s="20" t="s">
        <v>148</v>
      </c>
      <c r="AY11" s="20" t="s">
        <v>156</v>
      </c>
      <c r="AZ11" s="20" t="s">
        <v>218</v>
      </c>
      <c r="BA11" s="369" t="s">
        <v>444</v>
      </c>
      <c r="BB11" s="270" t="s">
        <v>763</v>
      </c>
      <c r="BC11" s="264" t="s">
        <v>764</v>
      </c>
      <c r="BD11" s="24"/>
      <c r="BE11" s="23" t="s">
        <v>74</v>
      </c>
      <c r="BF11" s="23"/>
      <c r="BS11" s="25"/>
      <c r="BT11" s="25"/>
      <c r="BU11" s="25"/>
      <c r="BV11" s="5">
        <v>549</v>
      </c>
      <c r="BW11" s="6">
        <v>1443739</v>
      </c>
      <c r="BX11" s="7" t="s">
        <v>519</v>
      </c>
      <c r="BY11" s="7" t="s">
        <v>521</v>
      </c>
      <c r="BZ11" s="7" t="s">
        <v>526</v>
      </c>
      <c r="CA11" s="7" t="s">
        <v>38</v>
      </c>
      <c r="CB11" s="7">
        <v>44881.645833333336</v>
      </c>
      <c r="CC11" s="7" t="s">
        <v>548</v>
      </c>
      <c r="CD11" s="115" t="s">
        <v>39</v>
      </c>
      <c r="CE11" s="25"/>
      <c r="CF11" s="25"/>
      <c r="CG11" s="9">
        <v>498</v>
      </c>
      <c r="CH11" s="6">
        <v>1840598</v>
      </c>
      <c r="CI11" s="7" t="s">
        <v>517</v>
      </c>
      <c r="CJ11" s="7" t="s">
        <v>521</v>
      </c>
      <c r="CK11" s="7" t="s">
        <v>524</v>
      </c>
      <c r="CL11" s="7" t="s">
        <v>552</v>
      </c>
      <c r="CM11" s="7">
        <v>44872.791666666664</v>
      </c>
      <c r="CN11" s="7" t="s">
        <v>548</v>
      </c>
      <c r="CO11" s="115" t="s">
        <v>126</v>
      </c>
      <c r="CP11" s="25"/>
      <c r="CQ11" s="25"/>
      <c r="CR11" s="9">
        <v>555</v>
      </c>
      <c r="CS11" s="6">
        <v>30161583</v>
      </c>
      <c r="CT11" s="7" t="s">
        <v>518</v>
      </c>
      <c r="CU11" s="7" t="s">
        <v>521</v>
      </c>
      <c r="CV11" s="7" t="s">
        <v>524</v>
      </c>
      <c r="CW11" s="7" t="s">
        <v>530</v>
      </c>
      <c r="CX11" s="7">
        <v>44888.468055555553</v>
      </c>
      <c r="CY11" s="7" t="s">
        <v>549</v>
      </c>
      <c r="CZ11" s="115" t="s">
        <v>126</v>
      </c>
    </row>
    <row r="12" spans="1:107" ht="15" customHeight="1" x14ac:dyDescent="0.25">
      <c r="A12" s="441">
        <v>2</v>
      </c>
      <c r="B12" s="223">
        <v>10</v>
      </c>
      <c r="C12" s="9">
        <v>510</v>
      </c>
      <c r="D12" s="6">
        <v>1443739</v>
      </c>
      <c r="E12" s="7" t="s">
        <v>519</v>
      </c>
      <c r="F12" s="7" t="s">
        <v>521</v>
      </c>
      <c r="G12" s="7" t="s">
        <v>526</v>
      </c>
      <c r="H12" s="7" t="s">
        <v>38</v>
      </c>
      <c r="I12" s="7">
        <v>44872.779861111114</v>
      </c>
      <c r="J12" s="7" t="s">
        <v>548</v>
      </c>
      <c r="K12" s="115" t="s">
        <v>41</v>
      </c>
      <c r="L12" s="2">
        <v>44872</v>
      </c>
      <c r="M12" s="3">
        <v>0.77986111111111101</v>
      </c>
      <c r="N12" s="11" t="s">
        <v>548</v>
      </c>
      <c r="O12" s="2">
        <v>44872</v>
      </c>
      <c r="P12" s="3">
        <v>0.77986111111111101</v>
      </c>
      <c r="Q12" s="2">
        <v>44872</v>
      </c>
      <c r="R12" s="3" t="s">
        <v>768</v>
      </c>
      <c r="S12" s="11" t="s">
        <v>548</v>
      </c>
      <c r="T12" s="214">
        <v>44872</v>
      </c>
      <c r="U12" s="215">
        <v>0.78263888888888899</v>
      </c>
      <c r="V12" s="218" t="s">
        <v>548</v>
      </c>
      <c r="W12" s="12">
        <f t="shared" si="0"/>
        <v>2.7777777722803876E-3</v>
      </c>
      <c r="X12" s="13"/>
      <c r="Y12" s="14"/>
      <c r="Z12" s="11"/>
      <c r="AA12" s="15">
        <f t="shared" si="3"/>
        <v>-44872.782638888886</v>
      </c>
      <c r="AB12" s="13"/>
      <c r="AC12" s="14"/>
      <c r="AD12" s="11"/>
      <c r="AE12" s="15">
        <f t="shared" si="4"/>
        <v>0</v>
      </c>
      <c r="AF12" s="214"/>
      <c r="AG12" s="215"/>
      <c r="AH12" s="218"/>
      <c r="AI12" s="11"/>
      <c r="AJ12" s="385">
        <f t="shared" si="5"/>
        <v>-44872.782638888886</v>
      </c>
      <c r="AK12" s="214"/>
      <c r="AL12" s="215"/>
      <c r="AM12" s="218"/>
      <c r="AN12" s="15">
        <f t="shared" si="6"/>
        <v>-44872.782638888886</v>
      </c>
      <c r="AO12" s="214">
        <v>44873</v>
      </c>
      <c r="AP12" s="215">
        <v>0.82847222222222217</v>
      </c>
      <c r="AQ12" s="18">
        <f t="shared" si="7"/>
        <v>1.0458333333372138</v>
      </c>
      <c r="AR12" s="214">
        <v>44874</v>
      </c>
      <c r="AS12" s="215">
        <v>0.62361111111111112</v>
      </c>
      <c r="AT12" s="218" t="s">
        <v>548</v>
      </c>
      <c r="AU12" s="19">
        <f t="shared" si="8"/>
        <v>1.8409722222277196</v>
      </c>
      <c r="AV12" s="152"/>
      <c r="AW12" s="152"/>
      <c r="AX12" s="20" t="s">
        <v>140</v>
      </c>
      <c r="AY12" s="20" t="s">
        <v>162</v>
      </c>
      <c r="AZ12" s="20" t="s">
        <v>1185</v>
      </c>
      <c r="BA12" s="369" t="s">
        <v>482</v>
      </c>
      <c r="BB12" s="270" t="s">
        <v>769</v>
      </c>
      <c r="BC12" s="264" t="s">
        <v>1190</v>
      </c>
      <c r="BD12" s="24"/>
      <c r="BE12" s="23" t="s">
        <v>128</v>
      </c>
      <c r="BF12" s="23"/>
      <c r="BS12" s="25"/>
      <c r="BT12" s="25"/>
      <c r="BU12" s="25"/>
      <c r="BV12" s="5">
        <v>574</v>
      </c>
      <c r="BW12" s="6">
        <v>30113784</v>
      </c>
      <c r="BX12" s="7" t="s">
        <v>519</v>
      </c>
      <c r="BY12" s="7" t="s">
        <v>521</v>
      </c>
      <c r="BZ12" s="7" t="s">
        <v>524</v>
      </c>
      <c r="CA12" s="7" t="s">
        <v>530</v>
      </c>
      <c r="CB12" s="7">
        <v>44883.654166666667</v>
      </c>
      <c r="CC12" s="7" t="s">
        <v>548</v>
      </c>
      <c r="CD12" s="115" t="s">
        <v>126</v>
      </c>
      <c r="CE12" s="25"/>
      <c r="CF12" s="25"/>
      <c r="CG12" s="9">
        <v>509</v>
      </c>
      <c r="CH12" s="6">
        <v>1804108</v>
      </c>
      <c r="CI12" s="7" t="s">
        <v>517</v>
      </c>
      <c r="CJ12" s="7" t="s">
        <v>521</v>
      </c>
      <c r="CK12" s="7" t="s">
        <v>525</v>
      </c>
      <c r="CL12" s="7" t="s">
        <v>527</v>
      </c>
      <c r="CM12" s="7">
        <v>44873.847222222219</v>
      </c>
      <c r="CN12" s="7" t="s">
        <v>548</v>
      </c>
      <c r="CO12" s="115" t="s">
        <v>126</v>
      </c>
      <c r="CP12" s="25"/>
      <c r="CQ12" s="25"/>
      <c r="CR12" s="5">
        <v>579</v>
      </c>
      <c r="CS12" s="6">
        <v>1713900</v>
      </c>
      <c r="CT12" s="7" t="s">
        <v>518</v>
      </c>
      <c r="CU12" s="7" t="s">
        <v>523</v>
      </c>
      <c r="CV12" s="7" t="s">
        <v>526</v>
      </c>
      <c r="CW12" s="7" t="s">
        <v>55</v>
      </c>
      <c r="CX12" s="7">
        <v>44888.494444444441</v>
      </c>
      <c r="CY12" s="7" t="s">
        <v>549</v>
      </c>
      <c r="CZ12" s="115" t="s">
        <v>39</v>
      </c>
    </row>
    <row r="13" spans="1:107" ht="15" customHeight="1" x14ac:dyDescent="0.25">
      <c r="A13" s="442"/>
      <c r="B13" s="223">
        <v>11</v>
      </c>
      <c r="C13" s="9">
        <v>498</v>
      </c>
      <c r="D13" s="6">
        <v>1840598</v>
      </c>
      <c r="E13" s="7" t="s">
        <v>517</v>
      </c>
      <c r="F13" s="7" t="s">
        <v>521</v>
      </c>
      <c r="G13" s="7" t="s">
        <v>524</v>
      </c>
      <c r="H13" s="7" t="s">
        <v>552</v>
      </c>
      <c r="I13" s="7">
        <v>44872.791666666664</v>
      </c>
      <c r="J13" s="7" t="s">
        <v>548</v>
      </c>
      <c r="K13" s="115" t="s">
        <v>126</v>
      </c>
      <c r="L13" s="2">
        <v>44867</v>
      </c>
      <c r="M13" s="3">
        <v>0.86111111111111116</v>
      </c>
      <c r="N13" s="11" t="s">
        <v>548</v>
      </c>
      <c r="O13" s="2">
        <v>44872</v>
      </c>
      <c r="P13" s="3">
        <v>0.81944444444444453</v>
      </c>
      <c r="Q13" s="2">
        <v>44868</v>
      </c>
      <c r="R13" s="3">
        <v>0.83263888888888893</v>
      </c>
      <c r="S13" s="11" t="s">
        <v>548</v>
      </c>
      <c r="T13" s="214">
        <v>44868</v>
      </c>
      <c r="U13" s="215">
        <v>0.83611111111111114</v>
      </c>
      <c r="V13" s="218" t="s">
        <v>548</v>
      </c>
      <c r="W13" s="12">
        <f t="shared" si="0"/>
        <v>-3.9833333333372138</v>
      </c>
      <c r="X13" s="13">
        <v>44871</v>
      </c>
      <c r="Y13" s="14">
        <v>0.59791666666666665</v>
      </c>
      <c r="Z13" s="218" t="s">
        <v>548</v>
      </c>
      <c r="AA13" s="15">
        <f t="shared" si="3"/>
        <v>2.7618055555576575</v>
      </c>
      <c r="AB13" s="13">
        <v>44872</v>
      </c>
      <c r="AC13" s="14">
        <v>0.79236111111111107</v>
      </c>
      <c r="AD13" s="218" t="s">
        <v>548</v>
      </c>
      <c r="AE13" s="15">
        <f t="shared" si="4"/>
        <v>1.1944444444452529</v>
      </c>
      <c r="AF13" s="214">
        <v>44873</v>
      </c>
      <c r="AG13" s="215">
        <v>0.75694444444444453</v>
      </c>
      <c r="AH13" s="218" t="s">
        <v>548</v>
      </c>
      <c r="AI13" s="11" t="s">
        <v>570</v>
      </c>
      <c r="AJ13" s="385">
        <f t="shared" si="5"/>
        <v>4.9208333333372138</v>
      </c>
      <c r="AK13" s="214"/>
      <c r="AL13" s="215"/>
      <c r="AM13" s="218"/>
      <c r="AN13" s="15">
        <f t="shared" si="6"/>
        <v>-44868.836111111108</v>
      </c>
      <c r="AO13" s="214">
        <v>44874</v>
      </c>
      <c r="AP13" s="215">
        <v>0.84305555555555556</v>
      </c>
      <c r="AQ13" s="18">
        <f t="shared" si="7"/>
        <v>6.0069444444452529</v>
      </c>
      <c r="AR13" s="214">
        <v>44877</v>
      </c>
      <c r="AS13" s="215">
        <v>0.67708333333333337</v>
      </c>
      <c r="AT13" s="218" t="s">
        <v>548</v>
      </c>
      <c r="AU13" s="19">
        <f t="shared" si="8"/>
        <v>8.8409722222277196</v>
      </c>
      <c r="AV13" s="152"/>
      <c r="AW13" s="152" t="s">
        <v>1286</v>
      </c>
      <c r="AX13" s="20" t="s">
        <v>140</v>
      </c>
      <c r="AY13" s="20" t="s">
        <v>162</v>
      </c>
      <c r="AZ13" s="20" t="s">
        <v>1185</v>
      </c>
      <c r="BA13" s="369" t="s">
        <v>482</v>
      </c>
      <c r="BB13" s="270" t="s">
        <v>760</v>
      </c>
      <c r="BC13" s="264" t="s">
        <v>761</v>
      </c>
      <c r="BD13" s="24"/>
      <c r="BE13" s="23" t="s">
        <v>74</v>
      </c>
      <c r="BF13" s="23"/>
      <c r="BK13" s="28" t="s">
        <v>64</v>
      </c>
      <c r="BL13" s="29" t="s">
        <v>65</v>
      </c>
      <c r="BM13" s="30" t="s">
        <v>66</v>
      </c>
      <c r="BN13" s="31" t="s">
        <v>39</v>
      </c>
      <c r="BO13" s="32" t="s">
        <v>41</v>
      </c>
      <c r="BP13" s="33" t="s">
        <v>63</v>
      </c>
      <c r="BQ13" s="34" t="s">
        <v>52</v>
      </c>
      <c r="BR13" s="35" t="s">
        <v>67</v>
      </c>
      <c r="BS13" s="25"/>
      <c r="BT13" s="25"/>
      <c r="BU13" s="25"/>
      <c r="BV13" s="5">
        <v>614</v>
      </c>
      <c r="BW13" s="6">
        <v>30058100</v>
      </c>
      <c r="BX13" s="7" t="s">
        <v>519</v>
      </c>
      <c r="BY13" s="7" t="s">
        <v>521</v>
      </c>
      <c r="BZ13" s="7" t="s">
        <v>524</v>
      </c>
      <c r="CA13" s="7" t="s">
        <v>544</v>
      </c>
      <c r="CB13" s="7">
        <v>44889.8</v>
      </c>
      <c r="CC13" s="7" t="s">
        <v>548</v>
      </c>
      <c r="CD13" s="115" t="s">
        <v>126</v>
      </c>
      <c r="CE13" s="25"/>
      <c r="CF13" s="25"/>
      <c r="CG13" s="9">
        <v>512</v>
      </c>
      <c r="CH13" s="6">
        <v>30201873</v>
      </c>
      <c r="CI13" s="7" t="s">
        <v>517</v>
      </c>
      <c r="CJ13" s="7" t="s">
        <v>521</v>
      </c>
      <c r="CK13" s="7" t="s">
        <v>524</v>
      </c>
      <c r="CL13" s="7" t="s">
        <v>537</v>
      </c>
      <c r="CM13" s="7">
        <v>44874.444444444445</v>
      </c>
      <c r="CN13" s="7" t="s">
        <v>548</v>
      </c>
      <c r="CO13" s="115" t="s">
        <v>126</v>
      </c>
      <c r="CP13" s="25"/>
      <c r="CQ13" s="25"/>
      <c r="CR13" s="8">
        <v>572</v>
      </c>
      <c r="CS13" s="6">
        <v>30150414</v>
      </c>
      <c r="CT13" s="7" t="s">
        <v>518</v>
      </c>
      <c r="CU13" s="7" t="s">
        <v>522</v>
      </c>
      <c r="CV13" s="7" t="s">
        <v>525</v>
      </c>
      <c r="CW13" s="7" t="s">
        <v>528</v>
      </c>
      <c r="CX13" s="7">
        <v>44888.637499999997</v>
      </c>
      <c r="CY13" s="7" t="s">
        <v>548</v>
      </c>
      <c r="CZ13" s="115" t="s">
        <v>63</v>
      </c>
    </row>
    <row r="14" spans="1:107" ht="15" customHeight="1" x14ac:dyDescent="0.25">
      <c r="A14" s="442"/>
      <c r="B14" s="223">
        <v>12</v>
      </c>
      <c r="C14" s="9">
        <v>506</v>
      </c>
      <c r="D14" s="6">
        <v>30190587</v>
      </c>
      <c r="E14" s="7" t="s">
        <v>518</v>
      </c>
      <c r="F14" s="7" t="s">
        <v>521</v>
      </c>
      <c r="G14" s="7" t="s">
        <v>526</v>
      </c>
      <c r="H14" s="7" t="s">
        <v>50</v>
      </c>
      <c r="I14" s="7">
        <v>44872.820833333331</v>
      </c>
      <c r="J14" s="7" t="s">
        <v>548</v>
      </c>
      <c r="K14" s="115" t="s">
        <v>126</v>
      </c>
      <c r="L14" s="2">
        <v>44871</v>
      </c>
      <c r="M14" s="3">
        <v>0.74305555555555547</v>
      </c>
      <c r="N14" s="11" t="s">
        <v>548</v>
      </c>
      <c r="O14" s="2">
        <v>44872</v>
      </c>
      <c r="P14" s="3">
        <v>0.8208333333333333</v>
      </c>
      <c r="Q14" s="2">
        <v>44871</v>
      </c>
      <c r="R14" s="3">
        <v>0.78125</v>
      </c>
      <c r="S14" s="11" t="s">
        <v>548</v>
      </c>
      <c r="T14" s="214">
        <v>44871</v>
      </c>
      <c r="U14" s="215">
        <v>0.78680555555555554</v>
      </c>
      <c r="V14" s="218" t="s">
        <v>548</v>
      </c>
      <c r="W14" s="12">
        <f t="shared" si="0"/>
        <v>-1.0340277777722804</v>
      </c>
      <c r="X14" s="13">
        <v>44872</v>
      </c>
      <c r="Y14" s="14">
        <v>0.8208333333333333</v>
      </c>
      <c r="Z14" s="218" t="s">
        <v>548</v>
      </c>
      <c r="AA14" s="15">
        <f t="shared" si="3"/>
        <v>1.0340277777722804</v>
      </c>
      <c r="AB14" s="13">
        <v>44873</v>
      </c>
      <c r="AC14" s="14">
        <v>0.75763888888888886</v>
      </c>
      <c r="AD14" s="218" t="s">
        <v>548</v>
      </c>
      <c r="AE14" s="15">
        <f t="shared" si="4"/>
        <v>0.93680555556056788</v>
      </c>
      <c r="AF14" s="214"/>
      <c r="AG14" s="215"/>
      <c r="AH14" s="218"/>
      <c r="AI14" s="11"/>
      <c r="AJ14" s="385">
        <f t="shared" si="5"/>
        <v>-44871.786805555559</v>
      </c>
      <c r="AK14" s="214"/>
      <c r="AL14" s="215"/>
      <c r="AM14" s="218"/>
      <c r="AN14" s="15">
        <f t="shared" si="6"/>
        <v>-44871.786805555559</v>
      </c>
      <c r="AO14" s="214">
        <v>44874</v>
      </c>
      <c r="AP14" s="215">
        <v>0.87638888888888899</v>
      </c>
      <c r="AQ14" s="18">
        <f t="shared" si="7"/>
        <v>3.0895833333270275</v>
      </c>
      <c r="AR14" s="214">
        <v>44875</v>
      </c>
      <c r="AS14" s="215">
        <v>0.78888888888888886</v>
      </c>
      <c r="AT14" s="218" t="s">
        <v>548</v>
      </c>
      <c r="AU14" s="19">
        <f t="shared" si="8"/>
        <v>4.0020833333328483</v>
      </c>
      <c r="AV14" s="152"/>
      <c r="AW14" s="152"/>
      <c r="AX14" s="20" t="s">
        <v>140</v>
      </c>
      <c r="AY14" s="20" t="s">
        <v>162</v>
      </c>
      <c r="AZ14" s="20" t="s">
        <v>1185</v>
      </c>
      <c r="BA14" s="369" t="s">
        <v>482</v>
      </c>
      <c r="BB14" s="270" t="s">
        <v>765</v>
      </c>
      <c r="BC14" s="264" t="s">
        <v>766</v>
      </c>
      <c r="BD14" s="24"/>
      <c r="BE14" s="23" t="s">
        <v>128</v>
      </c>
      <c r="BF14" s="23"/>
      <c r="BK14" s="36" t="s">
        <v>569</v>
      </c>
      <c r="BL14" s="37">
        <v>2</v>
      </c>
      <c r="BM14" s="125">
        <f>BL14/BL16</f>
        <v>0.66666666666666663</v>
      </c>
      <c r="BN14" s="39"/>
      <c r="BO14" s="39"/>
      <c r="BP14" s="39"/>
      <c r="BQ14" s="39">
        <v>3</v>
      </c>
      <c r="BR14" s="40">
        <f t="shared" ref="BR14:BR15" si="9">BL14</f>
        <v>2</v>
      </c>
      <c r="BS14" s="25"/>
      <c r="BT14" s="25"/>
      <c r="BU14" s="25"/>
      <c r="BV14" s="5">
        <v>589</v>
      </c>
      <c r="BW14" s="6">
        <v>30235908</v>
      </c>
      <c r="BX14" s="7" t="s">
        <v>519</v>
      </c>
      <c r="BY14" s="7" t="s">
        <v>523</v>
      </c>
      <c r="BZ14" s="7" t="s">
        <v>526</v>
      </c>
      <c r="CA14" s="7" t="s">
        <v>55</v>
      </c>
      <c r="CB14" s="7">
        <v>44891.811111111114</v>
      </c>
      <c r="CC14" s="7" t="s">
        <v>548</v>
      </c>
      <c r="CD14" s="115" t="s">
        <v>39</v>
      </c>
      <c r="CE14" s="25"/>
      <c r="CF14" s="25"/>
      <c r="CG14" s="5">
        <v>525</v>
      </c>
      <c r="CH14" s="6">
        <v>30028979</v>
      </c>
      <c r="CI14" s="7" t="s">
        <v>517</v>
      </c>
      <c r="CJ14" s="7" t="s">
        <v>521</v>
      </c>
      <c r="CK14" s="7" t="s">
        <v>524</v>
      </c>
      <c r="CL14" s="7" t="s">
        <v>540</v>
      </c>
      <c r="CM14" s="7">
        <v>44877.763194444444</v>
      </c>
      <c r="CN14" s="7" t="s">
        <v>548</v>
      </c>
      <c r="CO14" s="115" t="s">
        <v>39</v>
      </c>
      <c r="CP14" s="25"/>
      <c r="CQ14" s="25"/>
      <c r="CR14" s="9">
        <v>588</v>
      </c>
      <c r="CS14" s="6">
        <v>30237027</v>
      </c>
      <c r="CT14" s="7" t="s">
        <v>518</v>
      </c>
      <c r="CU14" s="7" t="s">
        <v>522</v>
      </c>
      <c r="CV14" s="7" t="s">
        <v>525</v>
      </c>
      <c r="CW14" s="7" t="s">
        <v>551</v>
      </c>
      <c r="CX14" s="7">
        <v>44891.879166666666</v>
      </c>
      <c r="CY14" s="7" t="s">
        <v>548</v>
      </c>
      <c r="CZ14" s="115" t="s">
        <v>126</v>
      </c>
      <c r="DA14"/>
      <c r="DB14"/>
    </row>
    <row r="15" spans="1:107" ht="15" customHeight="1" x14ac:dyDescent="0.25">
      <c r="A15" s="442"/>
      <c r="B15" s="223">
        <v>13</v>
      </c>
      <c r="C15" s="9">
        <v>509</v>
      </c>
      <c r="D15" s="6">
        <v>1804108</v>
      </c>
      <c r="E15" s="7" t="s">
        <v>517</v>
      </c>
      <c r="F15" s="7" t="s">
        <v>521</v>
      </c>
      <c r="G15" s="7" t="s">
        <v>525</v>
      </c>
      <c r="H15" s="7" t="s">
        <v>527</v>
      </c>
      <c r="I15" s="7">
        <v>44873.847222222219</v>
      </c>
      <c r="J15" s="7" t="s">
        <v>548</v>
      </c>
      <c r="K15" s="115" t="s">
        <v>126</v>
      </c>
      <c r="L15" s="2">
        <v>44872</v>
      </c>
      <c r="M15" s="3">
        <v>0.67222222222222217</v>
      </c>
      <c r="N15" s="11" t="s">
        <v>548</v>
      </c>
      <c r="O15" s="2">
        <v>44873</v>
      </c>
      <c r="P15" s="3">
        <v>0.84722222222222221</v>
      </c>
      <c r="Q15" s="2">
        <v>44873</v>
      </c>
      <c r="R15" s="3">
        <v>0.78888888888888886</v>
      </c>
      <c r="S15" s="11" t="s">
        <v>548</v>
      </c>
      <c r="T15" s="214">
        <v>44873</v>
      </c>
      <c r="U15" s="215">
        <v>0.84791666666666676</v>
      </c>
      <c r="V15" s="218" t="s">
        <v>548</v>
      </c>
      <c r="W15" s="12">
        <f t="shared" si="0"/>
        <v>6.944444467080757E-4</v>
      </c>
      <c r="X15" s="13">
        <v>44877</v>
      </c>
      <c r="Y15" s="14">
        <v>0.67847222222222225</v>
      </c>
      <c r="Z15" s="218" t="s">
        <v>548</v>
      </c>
      <c r="AA15" s="15">
        <f t="shared" si="3"/>
        <v>3.8305555555562023</v>
      </c>
      <c r="AB15" s="13">
        <v>44878</v>
      </c>
      <c r="AC15" s="14">
        <v>0.75694444444444453</v>
      </c>
      <c r="AD15" s="218" t="s">
        <v>548</v>
      </c>
      <c r="AE15" s="15">
        <f t="shared" si="4"/>
        <v>1.078472222223354</v>
      </c>
      <c r="AF15" s="214">
        <v>44881</v>
      </c>
      <c r="AG15" s="215">
        <v>0.7104166666666667</v>
      </c>
      <c r="AH15" s="218" t="s">
        <v>548</v>
      </c>
      <c r="AI15" s="11" t="s">
        <v>570</v>
      </c>
      <c r="AJ15" s="385">
        <f t="shared" si="5"/>
        <v>7.8625000000029104</v>
      </c>
      <c r="AK15" s="214"/>
      <c r="AL15" s="215"/>
      <c r="AM15" s="218"/>
      <c r="AN15" s="15">
        <f t="shared" si="6"/>
        <v>-44873.847916666666</v>
      </c>
      <c r="AO15" s="214">
        <v>44872</v>
      </c>
      <c r="AP15" s="215">
        <v>0.68194444444444446</v>
      </c>
      <c r="AQ15" s="18">
        <f t="shared" si="7"/>
        <v>-1.1659722222248092</v>
      </c>
      <c r="AR15" s="214">
        <v>44882</v>
      </c>
      <c r="AS15" s="215">
        <v>0.73125000000000007</v>
      </c>
      <c r="AT15" s="218" t="s">
        <v>548</v>
      </c>
      <c r="AU15" s="19">
        <f t="shared" si="8"/>
        <v>8.8833333333313931</v>
      </c>
      <c r="AV15" s="152"/>
      <c r="AW15" s="152"/>
      <c r="AX15" s="20" t="s">
        <v>132</v>
      </c>
      <c r="AY15" s="20" t="s">
        <v>134</v>
      </c>
      <c r="AZ15" s="20" t="s">
        <v>152</v>
      </c>
      <c r="BA15" s="369" t="s">
        <v>188</v>
      </c>
      <c r="BB15" s="270" t="s">
        <v>1191</v>
      </c>
      <c r="BC15" s="264" t="s">
        <v>767</v>
      </c>
      <c r="BD15" s="24"/>
      <c r="BE15" s="23" t="s">
        <v>74</v>
      </c>
      <c r="BF15" s="23"/>
      <c r="BK15" s="36" t="s">
        <v>548</v>
      </c>
      <c r="BL15" s="37">
        <v>1</v>
      </c>
      <c r="BM15" s="125">
        <f>BL15/BL16</f>
        <v>0.33333333333333331</v>
      </c>
      <c r="BN15" s="39"/>
      <c r="BO15" s="39"/>
      <c r="BP15" s="39"/>
      <c r="BQ15" s="39"/>
      <c r="BR15" s="40">
        <f t="shared" si="9"/>
        <v>1</v>
      </c>
      <c r="BS15" s="25"/>
      <c r="BT15" s="25"/>
      <c r="BU15" s="25"/>
      <c r="BV15" s="5">
        <v>598</v>
      </c>
      <c r="BW15" s="6">
        <v>30234576</v>
      </c>
      <c r="BX15" s="7" t="s">
        <v>519</v>
      </c>
      <c r="BY15" s="7" t="s">
        <v>521</v>
      </c>
      <c r="BZ15" s="7" t="s">
        <v>524</v>
      </c>
      <c r="CA15" s="7" t="s">
        <v>59</v>
      </c>
      <c r="CB15" s="7">
        <v>44892.657638888886</v>
      </c>
      <c r="CC15" s="7" t="s">
        <v>548</v>
      </c>
      <c r="CD15" s="115" t="s">
        <v>39</v>
      </c>
      <c r="CE15" s="25"/>
      <c r="CF15" s="25"/>
      <c r="CG15" s="9">
        <v>540</v>
      </c>
      <c r="CH15" s="6">
        <v>30233094</v>
      </c>
      <c r="CI15" s="7" t="s">
        <v>517</v>
      </c>
      <c r="CJ15" s="7" t="s">
        <v>521</v>
      </c>
      <c r="CK15" s="7" t="s">
        <v>524</v>
      </c>
      <c r="CL15" s="7" t="s">
        <v>553</v>
      </c>
      <c r="CM15" s="7">
        <v>44879.634722222225</v>
      </c>
      <c r="CN15" s="7" t="s">
        <v>549</v>
      </c>
      <c r="CO15" s="115" t="s">
        <v>126</v>
      </c>
      <c r="CP15" s="25"/>
      <c r="CQ15" s="25"/>
      <c r="CR15" s="9">
        <v>594</v>
      </c>
      <c r="CS15" s="6">
        <v>1183207</v>
      </c>
      <c r="CT15" s="7" t="s">
        <v>518</v>
      </c>
      <c r="CU15" s="7" t="s">
        <v>522</v>
      </c>
      <c r="CV15" s="7" t="s">
        <v>526</v>
      </c>
      <c r="CW15" s="7" t="s">
        <v>546</v>
      </c>
      <c r="CX15" s="7">
        <v>44898.426388888889</v>
      </c>
      <c r="CY15" s="7" t="s">
        <v>548</v>
      </c>
      <c r="CZ15" s="115" t="s">
        <v>126</v>
      </c>
    </row>
    <row r="16" spans="1:107" ht="15" customHeight="1" x14ac:dyDescent="0.25">
      <c r="A16" s="442"/>
      <c r="B16" s="223">
        <v>14</v>
      </c>
      <c r="C16" s="9">
        <v>512</v>
      </c>
      <c r="D16" s="6">
        <v>30201873</v>
      </c>
      <c r="E16" s="7" t="s">
        <v>517</v>
      </c>
      <c r="F16" s="7" t="s">
        <v>521</v>
      </c>
      <c r="G16" s="7" t="s">
        <v>524</v>
      </c>
      <c r="H16" s="7" t="s">
        <v>537</v>
      </c>
      <c r="I16" s="7">
        <v>44874.444444444445</v>
      </c>
      <c r="J16" s="7" t="s">
        <v>548</v>
      </c>
      <c r="K16" s="115" t="s">
        <v>126</v>
      </c>
      <c r="L16" s="2">
        <v>44872</v>
      </c>
      <c r="M16" s="3">
        <v>0.85902777777777783</v>
      </c>
      <c r="N16" s="11" t="s">
        <v>548</v>
      </c>
      <c r="O16" s="2">
        <v>44874</v>
      </c>
      <c r="P16" s="3">
        <v>0.44444444444444442</v>
      </c>
      <c r="Q16" s="2">
        <v>44874</v>
      </c>
      <c r="R16" s="3">
        <v>0.44375000000000003</v>
      </c>
      <c r="S16" s="11" t="s">
        <v>548</v>
      </c>
      <c r="T16" s="214">
        <v>44874</v>
      </c>
      <c r="U16" s="215">
        <v>0.44513888888888892</v>
      </c>
      <c r="V16" s="218" t="s">
        <v>548</v>
      </c>
      <c r="W16" s="12">
        <f t="shared" si="0"/>
        <v>6.944444467080757E-4</v>
      </c>
      <c r="X16" s="13"/>
      <c r="Y16" s="14"/>
      <c r="Z16" s="11"/>
      <c r="AA16" s="15">
        <f t="shared" si="3"/>
        <v>-44874.445138888892</v>
      </c>
      <c r="AB16" s="13"/>
      <c r="AC16" s="14"/>
      <c r="AD16" s="11"/>
      <c r="AE16" s="15">
        <f t="shared" si="4"/>
        <v>0</v>
      </c>
      <c r="AF16" s="214"/>
      <c r="AG16" s="215"/>
      <c r="AH16" s="218"/>
      <c r="AI16" s="11"/>
      <c r="AJ16" s="385">
        <f t="shared" si="5"/>
        <v>-44874.445138888892</v>
      </c>
      <c r="AK16" s="214">
        <v>44908</v>
      </c>
      <c r="AL16" s="215">
        <v>0.68125000000000002</v>
      </c>
      <c r="AM16" s="218" t="s">
        <v>548</v>
      </c>
      <c r="AN16" s="15">
        <f t="shared" si="6"/>
        <v>34.236111111109494</v>
      </c>
      <c r="AO16" s="214">
        <v>44874</v>
      </c>
      <c r="AP16" s="215">
        <v>0.83194444444444438</v>
      </c>
      <c r="AQ16" s="18">
        <f>(AP16+AO16)-(U16+T16)</f>
        <v>0.38680555555038154</v>
      </c>
      <c r="AR16" s="214"/>
      <c r="AS16" s="215"/>
      <c r="AT16" s="218"/>
      <c r="AU16" s="19">
        <f t="shared" si="8"/>
        <v>-44874.445138888892</v>
      </c>
      <c r="AV16" s="152"/>
      <c r="AW16" s="152" t="s">
        <v>1227</v>
      </c>
      <c r="AX16" s="20" t="s">
        <v>132</v>
      </c>
      <c r="AY16" s="20" t="s">
        <v>134</v>
      </c>
      <c r="AZ16" s="20" t="s">
        <v>158</v>
      </c>
      <c r="BA16" s="369" t="s">
        <v>220</v>
      </c>
      <c r="BB16" s="270" t="s">
        <v>770</v>
      </c>
      <c r="BC16" s="264" t="s">
        <v>1192</v>
      </c>
      <c r="BD16" s="24"/>
      <c r="BE16" s="23" t="s">
        <v>74</v>
      </c>
      <c r="BF16" s="23"/>
      <c r="BK16" s="41" t="s">
        <v>67</v>
      </c>
      <c r="BL16" s="42">
        <f t="shared" ref="BL16:BR16" si="10">SUBTOTAL(9,BL14:BL15)</f>
        <v>3</v>
      </c>
      <c r="BM16" s="43">
        <f t="shared" si="10"/>
        <v>1</v>
      </c>
      <c r="BN16" s="124">
        <f t="shared" si="10"/>
        <v>0</v>
      </c>
      <c r="BO16" s="124">
        <f t="shared" si="10"/>
        <v>0</v>
      </c>
      <c r="BP16" s="124">
        <f t="shared" si="10"/>
        <v>0</v>
      </c>
      <c r="BQ16" s="124">
        <f t="shared" si="10"/>
        <v>3</v>
      </c>
      <c r="BR16" s="42">
        <f t="shared" si="10"/>
        <v>3</v>
      </c>
      <c r="BS16" s="25"/>
      <c r="BT16" s="25"/>
      <c r="BU16" s="25"/>
      <c r="BV16" s="5">
        <v>602</v>
      </c>
      <c r="BW16" s="6">
        <v>30195311</v>
      </c>
      <c r="BX16" s="7" t="s">
        <v>519</v>
      </c>
      <c r="BY16" s="7" t="s">
        <v>522</v>
      </c>
      <c r="BZ16" s="7" t="s">
        <v>526</v>
      </c>
      <c r="CA16" s="7" t="s">
        <v>546</v>
      </c>
      <c r="CB16" s="7">
        <v>44893.655555555553</v>
      </c>
      <c r="CC16" s="7" t="s">
        <v>548</v>
      </c>
      <c r="CD16" s="115" t="s">
        <v>39</v>
      </c>
      <c r="CE16" s="25"/>
      <c r="CF16" s="25"/>
      <c r="CG16" s="9">
        <v>530</v>
      </c>
      <c r="CH16" s="6">
        <v>30200611</v>
      </c>
      <c r="CI16" s="7" t="s">
        <v>517</v>
      </c>
      <c r="CJ16" s="7" t="s">
        <v>522</v>
      </c>
      <c r="CK16" s="7" t="s">
        <v>524</v>
      </c>
      <c r="CL16" s="7" t="s">
        <v>536</v>
      </c>
      <c r="CM16" s="7">
        <v>44879.82708333333</v>
      </c>
      <c r="CN16" s="7" t="s">
        <v>548</v>
      </c>
      <c r="CO16" s="115" t="s">
        <v>126</v>
      </c>
      <c r="CP16" s="25"/>
      <c r="CQ16" s="25"/>
      <c r="CR16" s="8">
        <v>605</v>
      </c>
      <c r="CS16" s="6">
        <v>30217215</v>
      </c>
      <c r="CT16" s="7" t="s">
        <v>518</v>
      </c>
      <c r="CU16" s="7" t="s">
        <v>522</v>
      </c>
      <c r="CV16" s="7" t="s">
        <v>525</v>
      </c>
      <c r="CW16" s="7" t="s">
        <v>45</v>
      </c>
      <c r="CX16" s="7">
        <v>44898.530555555553</v>
      </c>
      <c r="CY16" s="7" t="s">
        <v>548</v>
      </c>
      <c r="CZ16" s="115" t="s">
        <v>63</v>
      </c>
      <c r="DA16"/>
      <c r="DB16"/>
      <c r="DC16"/>
    </row>
    <row r="17" spans="1:107" ht="15" customHeight="1" x14ac:dyDescent="0.25">
      <c r="A17" s="442"/>
      <c r="B17" s="223">
        <v>15</v>
      </c>
      <c r="C17" s="5">
        <v>519</v>
      </c>
      <c r="D17" s="6">
        <v>30220611</v>
      </c>
      <c r="E17" s="7" t="s">
        <v>519</v>
      </c>
      <c r="F17" s="7" t="s">
        <v>521</v>
      </c>
      <c r="G17" s="7" t="s">
        <v>526</v>
      </c>
      <c r="H17" s="7" t="s">
        <v>58</v>
      </c>
      <c r="I17" s="7">
        <v>44874.823611111111</v>
      </c>
      <c r="J17" s="7" t="s">
        <v>549</v>
      </c>
      <c r="K17" s="115" t="s">
        <v>39</v>
      </c>
      <c r="L17" s="2">
        <v>44874</v>
      </c>
      <c r="M17" s="3">
        <v>0.82361111111111107</v>
      </c>
      <c r="N17" s="11" t="s">
        <v>549</v>
      </c>
      <c r="O17" s="2">
        <v>44874</v>
      </c>
      <c r="P17" s="3">
        <v>0.82361111111111107</v>
      </c>
      <c r="Q17" s="2"/>
      <c r="R17" s="3"/>
      <c r="S17" s="11"/>
      <c r="T17" s="214">
        <v>44874</v>
      </c>
      <c r="U17" s="215">
        <v>0.82361111111111107</v>
      </c>
      <c r="V17" s="218" t="s">
        <v>548</v>
      </c>
      <c r="W17" s="12">
        <f t="shared" si="0"/>
        <v>0</v>
      </c>
      <c r="X17" s="13"/>
      <c r="Y17" s="14"/>
      <c r="Z17" s="11"/>
      <c r="AA17" s="15">
        <f t="shared" si="3"/>
        <v>-44874.823611111111</v>
      </c>
      <c r="AB17" s="13"/>
      <c r="AC17" s="14"/>
      <c r="AD17" s="11"/>
      <c r="AE17" s="15">
        <f t="shared" si="4"/>
        <v>0</v>
      </c>
      <c r="AF17" s="214"/>
      <c r="AG17" s="215"/>
      <c r="AH17" s="218"/>
      <c r="AI17" s="11"/>
      <c r="AJ17" s="385">
        <f t="shared" si="5"/>
        <v>-44874.823611111111</v>
      </c>
      <c r="AK17" s="214"/>
      <c r="AL17" s="215"/>
      <c r="AM17" s="218"/>
      <c r="AN17" s="15">
        <f t="shared" si="6"/>
        <v>-44874.823611111111</v>
      </c>
      <c r="AO17" s="214">
        <v>44874</v>
      </c>
      <c r="AP17" s="215">
        <v>0.82777777777777783</v>
      </c>
      <c r="AQ17" s="18">
        <f t="shared" si="7"/>
        <v>4.166666665696539E-3</v>
      </c>
      <c r="AR17" s="214">
        <v>44874</v>
      </c>
      <c r="AS17" s="215">
        <v>0.82777777777777783</v>
      </c>
      <c r="AT17" s="218" t="s">
        <v>549</v>
      </c>
      <c r="AU17" s="19">
        <f t="shared" si="8"/>
        <v>4.166666665696539E-3</v>
      </c>
      <c r="AV17" s="152"/>
      <c r="AW17" s="152"/>
      <c r="AX17" s="20" t="s">
        <v>148</v>
      </c>
      <c r="AY17" s="20" t="s">
        <v>150</v>
      </c>
      <c r="AZ17" s="20" t="s">
        <v>206</v>
      </c>
      <c r="BA17" s="369" t="s">
        <v>430</v>
      </c>
      <c r="BB17" s="270" t="s">
        <v>771</v>
      </c>
      <c r="BC17" s="264" t="s">
        <v>772</v>
      </c>
      <c r="BD17" s="24"/>
      <c r="BE17" s="23" t="s">
        <v>74</v>
      </c>
      <c r="BF17" s="23"/>
      <c r="BS17" s="25"/>
      <c r="BT17" s="25"/>
      <c r="BU17" s="25"/>
      <c r="CD17" s="25"/>
      <c r="CE17" s="25"/>
      <c r="CF17" s="25"/>
      <c r="CG17" s="9">
        <v>543</v>
      </c>
      <c r="CH17" s="6">
        <v>30101894</v>
      </c>
      <c r="CI17" s="7" t="s">
        <v>517</v>
      </c>
      <c r="CJ17" s="7" t="s">
        <v>521</v>
      </c>
      <c r="CK17" s="7" t="s">
        <v>524</v>
      </c>
      <c r="CL17" s="7" t="s">
        <v>544</v>
      </c>
      <c r="CM17" s="7">
        <v>44880.531944444447</v>
      </c>
      <c r="CN17" s="7" t="s">
        <v>549</v>
      </c>
      <c r="CO17" s="115" t="s">
        <v>126</v>
      </c>
      <c r="CP17" s="25"/>
      <c r="CQ17" s="25"/>
      <c r="CR17" s="9">
        <v>518</v>
      </c>
      <c r="CS17" s="6">
        <v>30231829</v>
      </c>
      <c r="CT17" s="7" t="s">
        <v>518</v>
      </c>
      <c r="CU17" s="7" t="s">
        <v>522</v>
      </c>
      <c r="CV17" s="7" t="s">
        <v>525</v>
      </c>
      <c r="CW17" s="7" t="s">
        <v>42</v>
      </c>
      <c r="CX17" s="7">
        <v>44898.693055555559</v>
      </c>
      <c r="CY17" s="7" t="s">
        <v>549</v>
      </c>
      <c r="CZ17" s="115" t="s">
        <v>126</v>
      </c>
      <c r="DA17"/>
      <c r="DB17"/>
      <c r="DC17"/>
    </row>
    <row r="18" spans="1:107" ht="15" customHeight="1" x14ac:dyDescent="0.25">
      <c r="A18" s="443"/>
      <c r="B18" s="223">
        <v>16</v>
      </c>
      <c r="C18" s="9">
        <v>522</v>
      </c>
      <c r="D18" s="6">
        <v>30156497</v>
      </c>
      <c r="E18" s="7" t="s">
        <v>519</v>
      </c>
      <c r="F18" s="7" t="s">
        <v>521</v>
      </c>
      <c r="G18" s="7" t="s">
        <v>524</v>
      </c>
      <c r="H18" s="7" t="s">
        <v>544</v>
      </c>
      <c r="I18" s="7">
        <v>44875.810416666667</v>
      </c>
      <c r="J18" s="7" t="s">
        <v>548</v>
      </c>
      <c r="K18" s="115" t="s">
        <v>126</v>
      </c>
      <c r="L18" s="2">
        <v>44875</v>
      </c>
      <c r="M18" s="3">
        <v>0.7944444444444444</v>
      </c>
      <c r="N18" s="11" t="s">
        <v>548</v>
      </c>
      <c r="O18" s="2">
        <v>44875</v>
      </c>
      <c r="P18" s="3">
        <v>0.81041666666666667</v>
      </c>
      <c r="Q18" s="2"/>
      <c r="R18" s="3"/>
      <c r="S18" s="11"/>
      <c r="T18" s="214">
        <v>44875</v>
      </c>
      <c r="U18" s="215">
        <v>0.81041666666666667</v>
      </c>
      <c r="V18" s="218" t="s">
        <v>548</v>
      </c>
      <c r="W18" s="12">
        <f t="shared" si="0"/>
        <v>0</v>
      </c>
      <c r="X18" s="13">
        <v>44877</v>
      </c>
      <c r="Y18" s="14">
        <v>0.6791666666666667</v>
      </c>
      <c r="Z18" s="218" t="s">
        <v>548</v>
      </c>
      <c r="AA18" s="15">
        <f t="shared" si="3"/>
        <v>1.8687500000014552</v>
      </c>
      <c r="AB18" s="13"/>
      <c r="AC18" s="14"/>
      <c r="AD18" s="11"/>
      <c r="AE18" s="15">
        <f t="shared" si="4"/>
        <v>-44877.679166666669</v>
      </c>
      <c r="AF18" s="214"/>
      <c r="AG18" s="215"/>
      <c r="AH18" s="218"/>
      <c r="AI18" s="11"/>
      <c r="AJ18" s="385">
        <f t="shared" si="5"/>
        <v>-44875.810416666667</v>
      </c>
      <c r="AK18" s="214"/>
      <c r="AL18" s="215"/>
      <c r="AM18" s="218"/>
      <c r="AN18" s="15">
        <f t="shared" si="6"/>
        <v>-44875.810416666667</v>
      </c>
      <c r="AO18" s="214">
        <v>44878</v>
      </c>
      <c r="AP18" s="215">
        <v>0.74652777777777779</v>
      </c>
      <c r="AQ18" s="18">
        <f t="shared" si="7"/>
        <v>2.9361111111138598</v>
      </c>
      <c r="AR18" s="214">
        <v>44878</v>
      </c>
      <c r="AS18" s="215">
        <v>0.84930555555555554</v>
      </c>
      <c r="AT18" s="218" t="s">
        <v>548</v>
      </c>
      <c r="AU18" s="19">
        <f t="shared" si="8"/>
        <v>3.038888888891961</v>
      </c>
      <c r="AV18" s="152"/>
      <c r="AW18" s="152"/>
      <c r="AX18" s="20" t="s">
        <v>132</v>
      </c>
      <c r="AY18" s="20" t="s">
        <v>142</v>
      </c>
      <c r="AZ18" s="20" t="s">
        <v>1019</v>
      </c>
      <c r="BA18" s="369" t="s">
        <v>250</v>
      </c>
      <c r="BB18" s="270" t="s">
        <v>773</v>
      </c>
      <c r="BC18" s="264" t="s">
        <v>774</v>
      </c>
      <c r="BD18" s="24"/>
      <c r="BE18" s="23" t="s">
        <v>74</v>
      </c>
      <c r="BF18" s="23"/>
      <c r="BS18" s="25"/>
      <c r="BT18" s="25"/>
      <c r="BU18" s="25"/>
      <c r="CD18" s="25"/>
      <c r="CE18" s="25"/>
      <c r="CF18" s="25"/>
      <c r="CG18" s="9">
        <v>544</v>
      </c>
      <c r="CH18" s="6">
        <v>30235238</v>
      </c>
      <c r="CI18" s="7" t="s">
        <v>517</v>
      </c>
      <c r="CJ18" s="7" t="s">
        <v>521</v>
      </c>
      <c r="CK18" s="7" t="s">
        <v>524</v>
      </c>
      <c r="CL18" s="7" t="s">
        <v>51</v>
      </c>
      <c r="CM18" s="7">
        <v>44881.577777777777</v>
      </c>
      <c r="CN18" s="7" t="s">
        <v>549</v>
      </c>
      <c r="CO18" s="115" t="s">
        <v>126</v>
      </c>
      <c r="CP18" s="25"/>
      <c r="CQ18" s="25"/>
      <c r="CR18" s="9">
        <v>611</v>
      </c>
      <c r="CS18" s="6">
        <v>20021496</v>
      </c>
      <c r="CT18" s="7" t="s">
        <v>518</v>
      </c>
      <c r="CU18" s="7" t="s">
        <v>521</v>
      </c>
      <c r="CV18" s="7" t="s">
        <v>524</v>
      </c>
      <c r="CW18" s="7" t="s">
        <v>46</v>
      </c>
      <c r="CX18" s="7">
        <v>44899.588194444441</v>
      </c>
      <c r="CY18" s="7" t="s">
        <v>549</v>
      </c>
      <c r="CZ18" s="115" t="s">
        <v>126</v>
      </c>
      <c r="DA18"/>
      <c r="DB18"/>
      <c r="DC18"/>
    </row>
    <row r="19" spans="1:107" ht="15" customHeight="1" x14ac:dyDescent="0.25">
      <c r="A19" s="441">
        <v>3</v>
      </c>
      <c r="B19" s="223">
        <v>17</v>
      </c>
      <c r="C19" s="9">
        <v>521</v>
      </c>
      <c r="D19" s="6">
        <v>30092483</v>
      </c>
      <c r="E19" s="7" t="s">
        <v>518</v>
      </c>
      <c r="F19" s="7" t="s">
        <v>521</v>
      </c>
      <c r="G19" s="7" t="s">
        <v>524</v>
      </c>
      <c r="H19" s="7" t="s">
        <v>57</v>
      </c>
      <c r="I19" s="7">
        <v>44877.410416666666</v>
      </c>
      <c r="J19" s="7" t="s">
        <v>549</v>
      </c>
      <c r="K19" s="115" t="s">
        <v>126</v>
      </c>
      <c r="L19" s="2">
        <v>44875</v>
      </c>
      <c r="M19" s="3">
        <v>0.5229166666666667</v>
      </c>
      <c r="N19" s="11" t="s">
        <v>549</v>
      </c>
      <c r="O19" s="2">
        <v>44877</v>
      </c>
      <c r="P19" s="3">
        <v>0.41041666666666665</v>
      </c>
      <c r="Q19" s="2">
        <v>44877</v>
      </c>
      <c r="R19" s="3">
        <v>0.40972222222222227</v>
      </c>
      <c r="S19" s="11" t="s">
        <v>549</v>
      </c>
      <c r="T19" s="214">
        <v>44877</v>
      </c>
      <c r="U19" s="215">
        <v>0.41041666666666665</v>
      </c>
      <c r="V19" s="218" t="s">
        <v>549</v>
      </c>
      <c r="W19" s="12">
        <f t="shared" si="0"/>
        <v>0</v>
      </c>
      <c r="X19" s="13"/>
      <c r="Y19" s="14"/>
      <c r="Z19" s="11"/>
      <c r="AA19" s="15">
        <f t="shared" si="3"/>
        <v>-44877.410416666666</v>
      </c>
      <c r="AB19" s="13"/>
      <c r="AC19" s="14"/>
      <c r="AD19" s="11"/>
      <c r="AE19" s="15">
        <f t="shared" si="4"/>
        <v>0</v>
      </c>
      <c r="AF19" s="214"/>
      <c r="AG19" s="215"/>
      <c r="AH19" s="218"/>
      <c r="AI19" s="11"/>
      <c r="AJ19" s="385">
        <f t="shared" si="5"/>
        <v>-44877.410416666666</v>
      </c>
      <c r="AK19" s="214"/>
      <c r="AL19" s="215"/>
      <c r="AM19" s="218"/>
      <c r="AN19" s="15">
        <f t="shared" si="6"/>
        <v>-44877.410416666666</v>
      </c>
      <c r="AO19" s="214">
        <v>44880</v>
      </c>
      <c r="AP19" s="215">
        <v>0.5</v>
      </c>
      <c r="AQ19" s="18">
        <f t="shared" si="7"/>
        <v>3.0895833333343035</v>
      </c>
      <c r="AR19" s="214">
        <v>44887</v>
      </c>
      <c r="AS19" s="215">
        <v>0.45624999999999999</v>
      </c>
      <c r="AT19" s="218" t="s">
        <v>549</v>
      </c>
      <c r="AU19" s="19">
        <f t="shared" si="8"/>
        <v>10.045833333337214</v>
      </c>
      <c r="AV19" s="152"/>
      <c r="AW19" s="152"/>
      <c r="AX19" s="20" t="s">
        <v>132</v>
      </c>
      <c r="AY19" s="20" t="s">
        <v>134</v>
      </c>
      <c r="AZ19" s="20" t="s">
        <v>136</v>
      </c>
      <c r="BA19" s="369" t="s">
        <v>172</v>
      </c>
      <c r="BB19" s="270" t="s">
        <v>775</v>
      </c>
      <c r="BC19" s="264" t="s">
        <v>776</v>
      </c>
      <c r="BD19" s="24"/>
      <c r="BE19" s="23" t="s">
        <v>74</v>
      </c>
      <c r="BF19" s="23"/>
      <c r="BK19" s="45" t="s">
        <v>71</v>
      </c>
      <c r="BL19" s="35">
        <v>3</v>
      </c>
      <c r="BM19" s="46">
        <f>BL19/65</f>
        <v>4.6153846153846156E-2</v>
      </c>
      <c r="BN19" s="47"/>
      <c r="BO19" s="48"/>
      <c r="BP19" s="48"/>
      <c r="BQ19" s="48"/>
      <c r="BR19" s="48"/>
      <c r="BS19" s="25"/>
      <c r="BT19" s="25"/>
      <c r="BU19" s="25"/>
      <c r="CD19" s="25"/>
      <c r="CE19" s="25"/>
      <c r="CF19" s="25"/>
      <c r="CG19" s="9">
        <v>553</v>
      </c>
      <c r="CH19" s="6">
        <v>30209150</v>
      </c>
      <c r="CI19" s="7" t="s">
        <v>517</v>
      </c>
      <c r="CJ19" s="7" t="s">
        <v>522</v>
      </c>
      <c r="CK19" s="7" t="s">
        <v>524</v>
      </c>
      <c r="CL19" s="7" t="s">
        <v>536</v>
      </c>
      <c r="CM19" s="7">
        <v>44882.581944444442</v>
      </c>
      <c r="CN19" s="7" t="s">
        <v>549</v>
      </c>
      <c r="CO19" s="115" t="s">
        <v>126</v>
      </c>
      <c r="CP19" s="25"/>
      <c r="CQ19" s="25"/>
      <c r="CR19" s="9">
        <v>609</v>
      </c>
      <c r="CS19" s="6">
        <v>1798171</v>
      </c>
      <c r="CT19" s="7" t="s">
        <v>518</v>
      </c>
      <c r="CU19" s="7" t="s">
        <v>523</v>
      </c>
      <c r="CV19" s="7" t="s">
        <v>524</v>
      </c>
      <c r="CW19" s="7" t="s">
        <v>538</v>
      </c>
      <c r="CX19" s="7">
        <v>44899.600694444445</v>
      </c>
      <c r="CY19" s="7" t="s">
        <v>549</v>
      </c>
      <c r="CZ19" s="115" t="s">
        <v>126</v>
      </c>
      <c r="DA19"/>
      <c r="DB19"/>
      <c r="DC19"/>
    </row>
    <row r="20" spans="1:107" ht="15" customHeight="1" x14ac:dyDescent="0.25">
      <c r="A20" s="442"/>
      <c r="B20" s="223">
        <v>18</v>
      </c>
      <c r="C20" s="5">
        <v>525</v>
      </c>
      <c r="D20" s="6">
        <v>30028979</v>
      </c>
      <c r="E20" s="7" t="s">
        <v>517</v>
      </c>
      <c r="F20" s="7" t="s">
        <v>521</v>
      </c>
      <c r="G20" s="7" t="s">
        <v>524</v>
      </c>
      <c r="H20" s="7" t="s">
        <v>540</v>
      </c>
      <c r="I20" s="7">
        <v>44877.763194444444</v>
      </c>
      <c r="J20" s="7" t="s">
        <v>548</v>
      </c>
      <c r="K20" s="115" t="s">
        <v>39</v>
      </c>
      <c r="L20" s="2">
        <v>44877</v>
      </c>
      <c r="M20" s="3">
        <v>0.74791666666666667</v>
      </c>
      <c r="N20" s="11" t="s">
        <v>548</v>
      </c>
      <c r="O20" s="2">
        <v>44877</v>
      </c>
      <c r="P20" s="3">
        <v>0.7631944444444444</v>
      </c>
      <c r="Q20" s="2">
        <v>44879</v>
      </c>
      <c r="R20" s="3">
        <v>0.80972222222222223</v>
      </c>
      <c r="S20" s="11" t="s">
        <v>548</v>
      </c>
      <c r="T20" s="214">
        <v>44880</v>
      </c>
      <c r="U20" s="215">
        <v>0.8222222222222223</v>
      </c>
      <c r="V20" s="218" t="s">
        <v>548</v>
      </c>
      <c r="W20" s="12">
        <f t="shared" si="0"/>
        <v>3.0590277777810115</v>
      </c>
      <c r="X20" s="13">
        <v>44880</v>
      </c>
      <c r="Y20" s="14">
        <v>0.8256944444444444</v>
      </c>
      <c r="Z20" s="218" t="s">
        <v>548</v>
      </c>
      <c r="AA20" s="15">
        <f t="shared" si="3"/>
        <v>3.4722222189884633E-3</v>
      </c>
      <c r="AB20" s="13"/>
      <c r="AC20" s="14"/>
      <c r="AD20" s="11"/>
      <c r="AE20" s="15">
        <f t="shared" si="4"/>
        <v>-44880.825694444444</v>
      </c>
      <c r="AF20" s="214"/>
      <c r="AG20" s="215"/>
      <c r="AH20" s="218"/>
      <c r="AI20" s="11"/>
      <c r="AJ20" s="385">
        <f t="shared" si="5"/>
        <v>-44880.822222222225</v>
      </c>
      <c r="AK20" s="214"/>
      <c r="AL20" s="215"/>
      <c r="AM20" s="218"/>
      <c r="AN20" s="15">
        <f t="shared" si="6"/>
        <v>-44880.822222222225</v>
      </c>
      <c r="AO20" s="214">
        <v>44880</v>
      </c>
      <c r="AP20" s="215">
        <v>0.88402777777777775</v>
      </c>
      <c r="AQ20" s="18">
        <f t="shared" si="7"/>
        <v>6.1805555553291924E-2</v>
      </c>
      <c r="AR20" s="214">
        <v>44881</v>
      </c>
      <c r="AS20" s="215">
        <v>0.71111111111111114</v>
      </c>
      <c r="AT20" s="218" t="s">
        <v>548</v>
      </c>
      <c r="AU20" s="19">
        <f t="shared" si="8"/>
        <v>0.88888888888322981</v>
      </c>
      <c r="AV20" s="152"/>
      <c r="AW20" s="152" t="s">
        <v>1287</v>
      </c>
      <c r="AX20" s="20" t="s">
        <v>148</v>
      </c>
      <c r="AY20" s="20" t="s">
        <v>156</v>
      </c>
      <c r="AZ20" s="20" t="s">
        <v>218</v>
      </c>
      <c r="BA20" s="369" t="s">
        <v>444</v>
      </c>
      <c r="BB20" s="270" t="s">
        <v>777</v>
      </c>
      <c r="BC20" s="264" t="s">
        <v>778</v>
      </c>
      <c r="BD20" s="24"/>
      <c r="BE20" s="23" t="s">
        <v>74</v>
      </c>
      <c r="BF20" s="23"/>
      <c r="BK20" s="49"/>
      <c r="BL20" s="49"/>
      <c r="BM20" s="49"/>
      <c r="BN20" s="49"/>
      <c r="BO20" s="48"/>
      <c r="BP20" s="48"/>
      <c r="BQ20" s="48"/>
      <c r="BR20" s="48"/>
      <c r="BS20" s="25"/>
      <c r="BT20" s="25"/>
      <c r="BU20" s="25"/>
      <c r="CD20" s="25"/>
      <c r="CE20" s="25"/>
      <c r="CF20" s="25"/>
      <c r="CG20" s="9">
        <v>550</v>
      </c>
      <c r="CH20" s="6">
        <v>30234797</v>
      </c>
      <c r="CI20" s="7" t="s">
        <v>517</v>
      </c>
      <c r="CJ20" s="7" t="s">
        <v>521</v>
      </c>
      <c r="CK20" s="7" t="s">
        <v>526</v>
      </c>
      <c r="CL20" s="7" t="s">
        <v>54</v>
      </c>
      <c r="CM20" s="7">
        <v>44882.834722222222</v>
      </c>
      <c r="CN20" s="7" t="s">
        <v>548</v>
      </c>
      <c r="CO20" s="115" t="s">
        <v>126</v>
      </c>
      <c r="CP20" s="25"/>
      <c r="CQ20" s="25"/>
      <c r="DA20"/>
      <c r="DB20"/>
      <c r="DC20"/>
    </row>
    <row r="21" spans="1:107" ht="15" customHeight="1" x14ac:dyDescent="0.25">
      <c r="A21" s="442"/>
      <c r="B21" s="223">
        <v>19</v>
      </c>
      <c r="C21" s="5">
        <v>529</v>
      </c>
      <c r="D21" s="6">
        <v>30150063</v>
      </c>
      <c r="E21" s="7" t="s">
        <v>519</v>
      </c>
      <c r="F21" s="7" t="s">
        <v>522</v>
      </c>
      <c r="G21" s="7" t="s">
        <v>524</v>
      </c>
      <c r="H21" s="7" t="s">
        <v>535</v>
      </c>
      <c r="I21" s="7">
        <v>44878.688888888886</v>
      </c>
      <c r="J21" s="7" t="s">
        <v>549</v>
      </c>
      <c r="K21" s="115" t="s">
        <v>39</v>
      </c>
      <c r="L21" s="2">
        <v>44878</v>
      </c>
      <c r="M21" s="3">
        <v>0.68888888888888899</v>
      </c>
      <c r="N21" s="11" t="s">
        <v>549</v>
      </c>
      <c r="O21" s="2">
        <v>44878</v>
      </c>
      <c r="P21" s="3"/>
      <c r="Q21" s="2"/>
      <c r="R21" s="3"/>
      <c r="S21" s="11"/>
      <c r="T21" s="214">
        <v>44878</v>
      </c>
      <c r="U21" s="215">
        <v>0.68888888888888899</v>
      </c>
      <c r="V21" s="11" t="s">
        <v>549</v>
      </c>
      <c r="W21" s="12">
        <f t="shared" si="0"/>
        <v>0.68888888888614019</v>
      </c>
      <c r="X21" s="13"/>
      <c r="Y21" s="14"/>
      <c r="Z21" s="11"/>
      <c r="AA21" s="15">
        <f t="shared" si="3"/>
        <v>-44878.688888888886</v>
      </c>
      <c r="AB21" s="13"/>
      <c r="AC21" s="14"/>
      <c r="AD21" s="11"/>
      <c r="AE21" s="15">
        <f t="shared" si="4"/>
        <v>0</v>
      </c>
      <c r="AF21" s="214"/>
      <c r="AG21" s="215"/>
      <c r="AH21" s="218"/>
      <c r="AI21" s="11"/>
      <c r="AJ21" s="385">
        <f t="shared" si="5"/>
        <v>-44878.688888888886</v>
      </c>
      <c r="AK21" s="214"/>
      <c r="AL21" s="215"/>
      <c r="AM21" s="218"/>
      <c r="AN21" s="15">
        <f t="shared" si="6"/>
        <v>-44878.688888888886</v>
      </c>
      <c r="AO21" s="214">
        <v>44878</v>
      </c>
      <c r="AP21" s="215">
        <v>0.7006944444444444</v>
      </c>
      <c r="AQ21" s="18">
        <f t="shared" si="7"/>
        <v>1.1805555557657499E-2</v>
      </c>
      <c r="AR21" s="214">
        <v>44878</v>
      </c>
      <c r="AS21" s="215">
        <v>0.7006944444444444</v>
      </c>
      <c r="AT21" s="218" t="s">
        <v>549</v>
      </c>
      <c r="AU21" s="19">
        <f t="shared" si="8"/>
        <v>1.1805555557657499E-2</v>
      </c>
      <c r="AV21" s="152"/>
      <c r="AW21" s="152"/>
      <c r="AX21" s="20" t="s">
        <v>132</v>
      </c>
      <c r="AY21" s="20" t="s">
        <v>134</v>
      </c>
      <c r="AZ21" s="20" t="s">
        <v>144</v>
      </c>
      <c r="BA21" s="369" t="s">
        <v>184</v>
      </c>
      <c r="BB21" s="270" t="s">
        <v>779</v>
      </c>
      <c r="BC21" s="264" t="s">
        <v>780</v>
      </c>
      <c r="BD21" s="24"/>
      <c r="BE21" s="23" t="s">
        <v>74</v>
      </c>
      <c r="BF21" s="23"/>
      <c r="BK21" s="50" t="s">
        <v>39</v>
      </c>
      <c r="BL21" s="32" t="s">
        <v>41</v>
      </c>
      <c r="BM21" s="33" t="s">
        <v>63</v>
      </c>
      <c r="BN21" s="34" t="s">
        <v>52</v>
      </c>
      <c r="BO21" s="48"/>
      <c r="BP21" s="48"/>
      <c r="BQ21" s="48"/>
      <c r="BR21" s="48"/>
      <c r="BS21" s="25"/>
      <c r="BT21" s="25"/>
      <c r="BU21" s="25"/>
      <c r="BV21" s="28" t="s">
        <v>64</v>
      </c>
      <c r="BW21" s="29" t="s">
        <v>65</v>
      </c>
      <c r="BX21" s="30" t="s">
        <v>66</v>
      </c>
      <c r="BY21" s="31" t="s">
        <v>39</v>
      </c>
      <c r="BZ21" s="32" t="s">
        <v>41</v>
      </c>
      <c r="CA21" s="33" t="s">
        <v>63</v>
      </c>
      <c r="CB21" s="34" t="s">
        <v>52</v>
      </c>
      <c r="CC21" s="35" t="s">
        <v>67</v>
      </c>
      <c r="CD21" s="25"/>
      <c r="CE21" s="25"/>
      <c r="CF21" s="25"/>
      <c r="CG21" s="9">
        <v>567</v>
      </c>
      <c r="CH21" s="6">
        <v>30235908</v>
      </c>
      <c r="CI21" s="7" t="s">
        <v>517</v>
      </c>
      <c r="CJ21" s="7" t="s">
        <v>523</v>
      </c>
      <c r="CK21" s="7" t="s">
        <v>526</v>
      </c>
      <c r="CL21" s="7" t="s">
        <v>55</v>
      </c>
      <c r="CM21" s="7">
        <v>44884.85</v>
      </c>
      <c r="CN21" s="7" t="s">
        <v>548</v>
      </c>
      <c r="CO21" s="115" t="s">
        <v>126</v>
      </c>
      <c r="CP21" s="25"/>
      <c r="CQ21" s="25"/>
      <c r="DA21"/>
      <c r="DB21"/>
      <c r="DC21"/>
    </row>
    <row r="22" spans="1:107" ht="15" customHeight="1" x14ac:dyDescent="0.25">
      <c r="A22" s="442"/>
      <c r="B22" s="223">
        <v>20</v>
      </c>
      <c r="C22" s="5">
        <v>534</v>
      </c>
      <c r="D22" s="6">
        <v>30217215</v>
      </c>
      <c r="E22" s="7" t="s">
        <v>519</v>
      </c>
      <c r="F22" s="7" t="s">
        <v>522</v>
      </c>
      <c r="G22" s="7" t="s">
        <v>526</v>
      </c>
      <c r="H22" s="7" t="s">
        <v>55</v>
      </c>
      <c r="I22" s="7">
        <v>44878.822222222225</v>
      </c>
      <c r="J22" s="7" t="s">
        <v>548</v>
      </c>
      <c r="K22" s="115" t="s">
        <v>39</v>
      </c>
      <c r="L22" s="2">
        <v>44878</v>
      </c>
      <c r="M22" s="3">
        <v>0.8222222222222223</v>
      </c>
      <c r="N22" s="11" t="s">
        <v>548</v>
      </c>
      <c r="O22" s="2">
        <v>44878</v>
      </c>
      <c r="P22" s="3">
        <v>0.8222222222222223</v>
      </c>
      <c r="Q22" s="2"/>
      <c r="R22" s="3"/>
      <c r="S22" s="11"/>
      <c r="T22" s="214">
        <v>44878</v>
      </c>
      <c r="U22" s="215">
        <v>0.8222222222222223</v>
      </c>
      <c r="V22" s="218" t="s">
        <v>548</v>
      </c>
      <c r="W22" s="12">
        <f t="shared" si="0"/>
        <v>0</v>
      </c>
      <c r="X22" s="13"/>
      <c r="Y22" s="14"/>
      <c r="Z22" s="11"/>
      <c r="AA22" s="15">
        <f t="shared" si="3"/>
        <v>-44878.822222222225</v>
      </c>
      <c r="AB22" s="13"/>
      <c r="AC22" s="14"/>
      <c r="AD22" s="11"/>
      <c r="AE22" s="15">
        <f t="shared" si="4"/>
        <v>0</v>
      </c>
      <c r="AF22" s="214"/>
      <c r="AG22" s="215"/>
      <c r="AH22" s="218"/>
      <c r="AI22" s="11"/>
      <c r="AJ22" s="385">
        <f t="shared" si="5"/>
        <v>-44878.822222222225</v>
      </c>
      <c r="AK22" s="214"/>
      <c r="AL22" s="215"/>
      <c r="AM22" s="218"/>
      <c r="AN22" s="15">
        <f t="shared" si="6"/>
        <v>-44878.822222222225</v>
      </c>
      <c r="AO22" s="214">
        <v>44878</v>
      </c>
      <c r="AP22" s="215">
        <v>0.82500000000000007</v>
      </c>
      <c r="AQ22" s="18">
        <f t="shared" si="7"/>
        <v>2.7777777722803876E-3</v>
      </c>
      <c r="AR22" s="214">
        <v>44878</v>
      </c>
      <c r="AS22" s="215">
        <v>0.82500000000000007</v>
      </c>
      <c r="AT22" s="218" t="s">
        <v>548</v>
      </c>
      <c r="AU22" s="19">
        <f t="shared" si="8"/>
        <v>2.7777777722803876E-3</v>
      </c>
      <c r="AV22" s="152"/>
      <c r="AW22" s="152"/>
      <c r="AX22" s="20" t="s">
        <v>148</v>
      </c>
      <c r="AY22" s="20" t="s">
        <v>156</v>
      </c>
      <c r="AZ22" s="20" t="s">
        <v>222</v>
      </c>
      <c r="BA22" s="369" t="s">
        <v>478</v>
      </c>
      <c r="BB22" s="270" t="s">
        <v>781</v>
      </c>
      <c r="BC22" s="264" t="s">
        <v>782</v>
      </c>
      <c r="BD22" s="24"/>
      <c r="BE22" s="23" t="s">
        <v>74</v>
      </c>
      <c r="BF22" s="23"/>
      <c r="BK22" s="51">
        <f>BN16</f>
        <v>0</v>
      </c>
      <c r="BL22" s="44">
        <v>0</v>
      </c>
      <c r="BM22" s="44">
        <f>BP16</f>
        <v>0</v>
      </c>
      <c r="BN22" s="44">
        <v>3</v>
      </c>
      <c r="BO22" s="48"/>
      <c r="BP22" s="48"/>
      <c r="BQ22" s="48"/>
      <c r="BR22" s="48"/>
      <c r="BS22" s="25"/>
      <c r="BT22" s="25"/>
      <c r="BU22" s="25"/>
      <c r="BV22" s="36" t="s">
        <v>567</v>
      </c>
      <c r="BW22" s="37">
        <v>2</v>
      </c>
      <c r="BX22" s="38">
        <f>BW22/BW24</f>
        <v>0.14285714285714285</v>
      </c>
      <c r="BY22" s="39">
        <v>2</v>
      </c>
      <c r="BZ22" s="39"/>
      <c r="CA22" s="39"/>
      <c r="CB22" s="39">
        <v>1</v>
      </c>
      <c r="CC22" s="40">
        <f>BW22</f>
        <v>2</v>
      </c>
      <c r="CD22" s="25"/>
      <c r="CE22" s="25"/>
      <c r="CF22" s="25"/>
      <c r="CG22" s="8">
        <v>567</v>
      </c>
      <c r="CH22" s="6">
        <v>30235908</v>
      </c>
      <c r="CI22" s="7" t="s">
        <v>517</v>
      </c>
      <c r="CJ22" s="7" t="s">
        <v>523</v>
      </c>
      <c r="CK22" s="7" t="s">
        <v>524</v>
      </c>
      <c r="CL22" s="7" t="s">
        <v>538</v>
      </c>
      <c r="CM22" s="7">
        <v>44885.768055555556</v>
      </c>
      <c r="CN22" s="7" t="s">
        <v>548</v>
      </c>
      <c r="CO22" s="115" t="s">
        <v>63</v>
      </c>
      <c r="CP22" s="25"/>
      <c r="CQ22" s="25"/>
      <c r="DA22"/>
      <c r="DB22"/>
      <c r="DC22"/>
    </row>
    <row r="23" spans="1:107" ht="15" customHeight="1" x14ac:dyDescent="0.25">
      <c r="A23" s="442"/>
      <c r="B23" s="223">
        <v>21</v>
      </c>
      <c r="C23" s="5">
        <v>535</v>
      </c>
      <c r="D23" s="6">
        <v>30150063</v>
      </c>
      <c r="E23" s="7" t="s">
        <v>519</v>
      </c>
      <c r="F23" s="7" t="s">
        <v>522</v>
      </c>
      <c r="G23" s="7" t="s">
        <v>526</v>
      </c>
      <c r="H23" s="7" t="s">
        <v>546</v>
      </c>
      <c r="I23" s="7">
        <v>44878.830555555556</v>
      </c>
      <c r="J23" s="7" t="s">
        <v>548</v>
      </c>
      <c r="K23" s="115" t="s">
        <v>39</v>
      </c>
      <c r="L23" s="2">
        <v>44878</v>
      </c>
      <c r="M23" s="3">
        <v>0.8305555555555556</v>
      </c>
      <c r="N23" s="11" t="s">
        <v>548</v>
      </c>
      <c r="O23" s="2">
        <v>44878</v>
      </c>
      <c r="P23" s="3">
        <v>0.8305555555555556</v>
      </c>
      <c r="Q23" s="2"/>
      <c r="R23" s="3"/>
      <c r="S23" s="11"/>
      <c r="T23" s="214">
        <v>44878</v>
      </c>
      <c r="U23" s="215">
        <v>0.8305555555555556</v>
      </c>
      <c r="V23" s="218" t="s">
        <v>548</v>
      </c>
      <c r="W23" s="12">
        <f t="shared" si="0"/>
        <v>0</v>
      </c>
      <c r="X23" s="13"/>
      <c r="Y23" s="14"/>
      <c r="Z23" s="11"/>
      <c r="AA23" s="15">
        <f t="shared" si="3"/>
        <v>-44878.830555555556</v>
      </c>
      <c r="AB23" s="13"/>
      <c r="AC23" s="14"/>
      <c r="AD23" s="11"/>
      <c r="AE23" s="15">
        <f t="shared" si="4"/>
        <v>0</v>
      </c>
      <c r="AF23" s="214"/>
      <c r="AG23" s="215"/>
      <c r="AH23" s="218"/>
      <c r="AI23" s="11"/>
      <c r="AJ23" s="385">
        <f t="shared" si="5"/>
        <v>-44878.830555555556</v>
      </c>
      <c r="AK23" s="214"/>
      <c r="AL23" s="215"/>
      <c r="AM23" s="218"/>
      <c r="AN23" s="15">
        <f t="shared" si="6"/>
        <v>-44878.830555555556</v>
      </c>
      <c r="AO23" s="214">
        <v>44878</v>
      </c>
      <c r="AP23" s="215">
        <v>0.83888888888888891</v>
      </c>
      <c r="AQ23" s="18">
        <f t="shared" si="7"/>
        <v>8.333333331393078E-3</v>
      </c>
      <c r="AR23" s="214">
        <v>44878</v>
      </c>
      <c r="AS23" s="215">
        <v>0.83888888888888891</v>
      </c>
      <c r="AT23" s="218" t="s">
        <v>548</v>
      </c>
      <c r="AU23" s="19">
        <f t="shared" si="8"/>
        <v>8.333333331393078E-3</v>
      </c>
      <c r="AV23" s="152"/>
      <c r="AW23" s="152"/>
      <c r="AX23" s="20" t="s">
        <v>148</v>
      </c>
      <c r="AY23" s="20" t="s">
        <v>150</v>
      </c>
      <c r="AZ23" s="20" t="s">
        <v>202</v>
      </c>
      <c r="BA23" s="369" t="s">
        <v>408</v>
      </c>
      <c r="BB23" s="270" t="s">
        <v>783</v>
      </c>
      <c r="BC23" s="264" t="s">
        <v>784</v>
      </c>
      <c r="BD23" s="24"/>
      <c r="BE23" s="23" t="s">
        <v>74</v>
      </c>
      <c r="BF23" s="23"/>
      <c r="BK23" s="52">
        <f>BK22/BL19</f>
        <v>0</v>
      </c>
      <c r="BL23" s="52">
        <f>BL22/BL19</f>
        <v>0</v>
      </c>
      <c r="BM23" s="52">
        <f>BM22/BL19</f>
        <v>0</v>
      </c>
      <c r="BN23" s="52">
        <f>BN22/BL19</f>
        <v>1</v>
      </c>
      <c r="BO23" s="48"/>
      <c r="BP23" s="48"/>
      <c r="BQ23" s="48"/>
      <c r="BR23" s="48"/>
      <c r="BS23" s="25"/>
      <c r="BT23" s="25"/>
      <c r="BU23" s="25"/>
      <c r="BV23" s="36" t="s">
        <v>548</v>
      </c>
      <c r="BW23" s="37">
        <v>12</v>
      </c>
      <c r="BX23" s="38">
        <f>BW23/BW24</f>
        <v>0.8571428571428571</v>
      </c>
      <c r="BY23" s="39">
        <v>7</v>
      </c>
      <c r="BZ23" s="39">
        <v>2</v>
      </c>
      <c r="CA23" s="39"/>
      <c r="CB23" s="39">
        <v>3</v>
      </c>
      <c r="CC23" s="40">
        <f>BW23</f>
        <v>12</v>
      </c>
      <c r="CD23" s="25"/>
      <c r="CE23" s="25"/>
      <c r="CF23" s="25"/>
      <c r="CG23" s="9">
        <v>552</v>
      </c>
      <c r="CH23" s="6">
        <v>30098169</v>
      </c>
      <c r="CI23" s="7" t="s">
        <v>517</v>
      </c>
      <c r="CJ23" s="7" t="s">
        <v>521</v>
      </c>
      <c r="CK23" s="7" t="s">
        <v>524</v>
      </c>
      <c r="CL23" s="7" t="s">
        <v>553</v>
      </c>
      <c r="CM23" s="7">
        <v>44885.77847222222</v>
      </c>
      <c r="CN23" s="7" t="s">
        <v>548</v>
      </c>
      <c r="CO23" s="115" t="s">
        <v>126</v>
      </c>
      <c r="CP23" s="25"/>
      <c r="CQ23" s="25"/>
      <c r="DA23"/>
      <c r="DB23"/>
      <c r="DC23"/>
    </row>
    <row r="24" spans="1:107" ht="19.5" customHeight="1" x14ac:dyDescent="0.25">
      <c r="A24" s="442"/>
      <c r="B24" s="223">
        <v>22</v>
      </c>
      <c r="C24" s="9">
        <v>540</v>
      </c>
      <c r="D24" s="6">
        <v>30233094</v>
      </c>
      <c r="E24" s="7" t="s">
        <v>517</v>
      </c>
      <c r="F24" s="7" t="s">
        <v>521</v>
      </c>
      <c r="G24" s="7" t="s">
        <v>524</v>
      </c>
      <c r="H24" s="7" t="s">
        <v>553</v>
      </c>
      <c r="I24" s="7">
        <v>44879.634722222225</v>
      </c>
      <c r="J24" s="7" t="s">
        <v>549</v>
      </c>
      <c r="K24" s="115" t="s">
        <v>126</v>
      </c>
      <c r="L24" s="2">
        <v>44879</v>
      </c>
      <c r="M24" s="3">
        <v>0.59722222222222221</v>
      </c>
      <c r="N24" s="11" t="s">
        <v>549</v>
      </c>
      <c r="O24" s="2">
        <v>44879</v>
      </c>
      <c r="P24" s="3">
        <v>44879</v>
      </c>
      <c r="Q24" s="2">
        <v>44879</v>
      </c>
      <c r="R24" s="3">
        <v>0.63472222222222219</v>
      </c>
      <c r="S24" s="11" t="s">
        <v>549</v>
      </c>
      <c r="T24" s="214">
        <v>44879</v>
      </c>
      <c r="U24" s="215">
        <v>0.63611111111111118</v>
      </c>
      <c r="V24" s="218" t="s">
        <v>549</v>
      </c>
      <c r="W24" s="12">
        <f t="shared" si="0"/>
        <v>-44878.363888888889</v>
      </c>
      <c r="X24" s="13"/>
      <c r="Y24" s="14"/>
      <c r="Z24" s="11"/>
      <c r="AA24" s="15">
        <f t="shared" si="3"/>
        <v>-44879.636111111111</v>
      </c>
      <c r="AB24" s="13"/>
      <c r="AC24" s="14"/>
      <c r="AD24" s="11"/>
      <c r="AE24" s="15">
        <f t="shared" si="4"/>
        <v>0</v>
      </c>
      <c r="AF24" s="214"/>
      <c r="AG24" s="215"/>
      <c r="AH24" s="218"/>
      <c r="AI24" s="11"/>
      <c r="AJ24" s="385">
        <f t="shared" si="5"/>
        <v>-44879.636111111111</v>
      </c>
      <c r="AK24" s="214"/>
      <c r="AL24" s="215"/>
      <c r="AM24" s="218"/>
      <c r="AN24" s="15">
        <f t="shared" si="6"/>
        <v>-44879.636111111111</v>
      </c>
      <c r="AO24" s="214">
        <v>44879</v>
      </c>
      <c r="AP24" s="215">
        <v>0.76597222222222217</v>
      </c>
      <c r="AQ24" s="18">
        <f t="shared" si="7"/>
        <v>0.12986111111240461</v>
      </c>
      <c r="AR24" s="214">
        <v>44887</v>
      </c>
      <c r="AS24" s="215">
        <v>0.45347222222222222</v>
      </c>
      <c r="AT24" s="218" t="s">
        <v>549</v>
      </c>
      <c r="AU24" s="19">
        <f t="shared" si="8"/>
        <v>7.8173611111124046</v>
      </c>
      <c r="AV24" s="152"/>
      <c r="AW24" s="152" t="s">
        <v>1288</v>
      </c>
      <c r="AX24" s="20" t="s">
        <v>140</v>
      </c>
      <c r="AY24" s="20" t="s">
        <v>168</v>
      </c>
      <c r="AZ24" s="20" t="s">
        <v>1193</v>
      </c>
      <c r="BA24" s="369" t="s">
        <v>498</v>
      </c>
      <c r="BB24" s="270" t="s">
        <v>785</v>
      </c>
      <c r="BC24" s="264" t="s">
        <v>786</v>
      </c>
      <c r="BD24" s="24"/>
      <c r="BE24" s="23" t="s">
        <v>74</v>
      </c>
      <c r="BF24" s="23"/>
      <c r="BK24" s="47"/>
      <c r="BL24" s="47"/>
      <c r="BM24" s="47"/>
      <c r="BN24" s="47"/>
      <c r="BO24" s="53"/>
      <c r="BP24" s="48"/>
      <c r="BQ24" s="48"/>
      <c r="BR24" s="48"/>
      <c r="BS24" s="25"/>
      <c r="BT24" s="25"/>
      <c r="BU24" s="25"/>
      <c r="BV24" s="41" t="s">
        <v>67</v>
      </c>
      <c r="BW24" s="42">
        <v>14</v>
      </c>
      <c r="BX24" s="43">
        <f>SUBTOTAL(9,BX22:BX23)</f>
        <v>1</v>
      </c>
      <c r="BY24" s="124">
        <f>SUM(BY22:BY23)</f>
        <v>9</v>
      </c>
      <c r="BZ24" s="124">
        <f>SUM(BZ22:BZ23)</f>
        <v>2</v>
      </c>
      <c r="CA24" s="124">
        <f>SUM(CA22:CA23)</f>
        <v>0</v>
      </c>
      <c r="CB24" s="124">
        <f>SUM(CB22:CB23)</f>
        <v>4</v>
      </c>
      <c r="CC24" s="42">
        <f>SUBTOTAL(9,CC22:CC23)</f>
        <v>14</v>
      </c>
      <c r="CD24" s="25"/>
      <c r="CE24" s="25"/>
      <c r="CF24" s="25"/>
      <c r="CG24" s="9">
        <v>490</v>
      </c>
      <c r="CH24" s="6">
        <v>30089173</v>
      </c>
      <c r="CI24" s="7" t="s">
        <v>517</v>
      </c>
      <c r="CJ24" s="7" t="s">
        <v>521</v>
      </c>
      <c r="CK24" s="7" t="s">
        <v>524</v>
      </c>
      <c r="CL24" s="7" t="s">
        <v>59</v>
      </c>
      <c r="CM24" s="7">
        <v>44886.652777777781</v>
      </c>
      <c r="CN24" s="7" t="s">
        <v>548</v>
      </c>
      <c r="CO24" s="115" t="s">
        <v>126</v>
      </c>
      <c r="CP24" s="25"/>
      <c r="CQ24" s="25"/>
      <c r="DA24"/>
      <c r="DB24"/>
      <c r="DC24"/>
    </row>
    <row r="25" spans="1:107" ht="15" customHeight="1" x14ac:dyDescent="0.25">
      <c r="A25" s="442"/>
      <c r="B25" s="223">
        <v>23</v>
      </c>
      <c r="C25" s="9">
        <v>542</v>
      </c>
      <c r="D25" s="6">
        <v>1549305</v>
      </c>
      <c r="E25" s="7" t="s">
        <v>519</v>
      </c>
      <c r="F25" s="7" t="s">
        <v>523</v>
      </c>
      <c r="G25" s="7" t="s">
        <v>524</v>
      </c>
      <c r="H25" s="7" t="s">
        <v>538</v>
      </c>
      <c r="I25" s="7">
        <v>44879.734027777777</v>
      </c>
      <c r="J25" s="7" t="s">
        <v>548</v>
      </c>
      <c r="K25" s="115" t="s">
        <v>41</v>
      </c>
      <c r="L25" s="2">
        <v>44879</v>
      </c>
      <c r="M25" s="3">
        <v>0.70416666666666661</v>
      </c>
      <c r="N25" s="11" t="s">
        <v>548</v>
      </c>
      <c r="O25" s="2">
        <v>44879</v>
      </c>
      <c r="P25" s="3">
        <v>0.73402777777777783</v>
      </c>
      <c r="Q25" s="2"/>
      <c r="R25" s="3"/>
      <c r="S25" s="11"/>
      <c r="T25" s="214">
        <v>44879</v>
      </c>
      <c r="U25" s="215">
        <v>0.73402777777777783</v>
      </c>
      <c r="V25" s="218" t="s">
        <v>548</v>
      </c>
      <c r="W25" s="12">
        <f t="shared" si="0"/>
        <v>0</v>
      </c>
      <c r="X25" s="13">
        <v>44879</v>
      </c>
      <c r="Y25" s="14">
        <v>0.73472222222222217</v>
      </c>
      <c r="Z25" s="218" t="s">
        <v>548</v>
      </c>
      <c r="AA25" s="15">
        <f t="shared" si="3"/>
        <v>6.944444467080757E-4</v>
      </c>
      <c r="AB25" s="13">
        <v>44880</v>
      </c>
      <c r="AC25" s="14">
        <v>0.67013888888888884</v>
      </c>
      <c r="AD25" s="218" t="s">
        <v>548</v>
      </c>
      <c r="AE25" s="15">
        <f t="shared" si="4"/>
        <v>0.93541666666715173</v>
      </c>
      <c r="AF25" s="214"/>
      <c r="AG25" s="215"/>
      <c r="AH25" s="218"/>
      <c r="AI25" s="11"/>
      <c r="AJ25" s="385">
        <f t="shared" si="5"/>
        <v>-44879.734027777777</v>
      </c>
      <c r="AK25" s="214"/>
      <c r="AL25" s="215"/>
      <c r="AM25" s="218"/>
      <c r="AN25" s="15">
        <f t="shared" si="6"/>
        <v>-44879.734027777777</v>
      </c>
      <c r="AO25" s="214">
        <v>44881</v>
      </c>
      <c r="AP25" s="215">
        <v>0.4597222222222222</v>
      </c>
      <c r="AQ25" s="18">
        <f t="shared" si="7"/>
        <v>1.7256944444452529</v>
      </c>
      <c r="AR25" s="214">
        <v>44881</v>
      </c>
      <c r="AS25" s="215">
        <v>0.60902777777777783</v>
      </c>
      <c r="AT25" s="218" t="s">
        <v>548</v>
      </c>
      <c r="AU25" s="19">
        <f t="shared" si="8"/>
        <v>1.875</v>
      </c>
      <c r="AV25" s="152"/>
      <c r="AW25" s="152"/>
      <c r="AX25" s="20" t="s">
        <v>132</v>
      </c>
      <c r="AY25" s="20" t="s">
        <v>134</v>
      </c>
      <c r="AZ25" s="20" t="s">
        <v>158</v>
      </c>
      <c r="BA25" s="369" t="s">
        <v>220</v>
      </c>
      <c r="BB25" s="270" t="s">
        <v>787</v>
      </c>
      <c r="BC25" s="264" t="s">
        <v>788</v>
      </c>
      <c r="BD25" s="24"/>
      <c r="BE25" s="23" t="s">
        <v>74</v>
      </c>
      <c r="BF25" s="23"/>
      <c r="BK25" s="54" t="s">
        <v>73</v>
      </c>
      <c r="BL25" s="35">
        <v>1</v>
      </c>
      <c r="BM25" s="46">
        <f>BL25/BL28</f>
        <v>0.33333333333333331</v>
      </c>
      <c r="BN25" s="47"/>
      <c r="BO25" s="48"/>
      <c r="BP25" s="48"/>
      <c r="BQ25" s="48"/>
      <c r="BR25" s="48"/>
      <c r="BS25" s="25"/>
      <c r="BT25" s="25"/>
      <c r="BU25" s="25"/>
      <c r="CD25" s="25"/>
      <c r="CE25" s="25"/>
      <c r="CF25" s="25"/>
      <c r="CG25" s="5">
        <v>575</v>
      </c>
      <c r="CH25" s="6">
        <v>1372858</v>
      </c>
      <c r="CI25" s="7" t="s">
        <v>517</v>
      </c>
      <c r="CJ25" s="7" t="s">
        <v>521</v>
      </c>
      <c r="CK25" s="7" t="s">
        <v>524</v>
      </c>
      <c r="CL25" s="7" t="s">
        <v>544</v>
      </c>
      <c r="CM25" s="7">
        <v>44886.801388888889</v>
      </c>
      <c r="CN25" s="7" t="s">
        <v>548</v>
      </c>
      <c r="CO25" s="115" t="s">
        <v>41</v>
      </c>
      <c r="CP25" s="25"/>
      <c r="CQ25" s="25"/>
      <c r="DA25"/>
      <c r="DB25"/>
      <c r="DC25"/>
    </row>
    <row r="26" spans="1:107" ht="15" customHeight="1" x14ac:dyDescent="0.25">
      <c r="A26" s="442"/>
      <c r="B26" s="223">
        <v>24</v>
      </c>
      <c r="C26" s="5">
        <v>514</v>
      </c>
      <c r="D26" s="6">
        <v>1453340</v>
      </c>
      <c r="E26" s="7" t="s">
        <v>518</v>
      </c>
      <c r="F26" s="7" t="s">
        <v>522</v>
      </c>
      <c r="G26" s="7" t="s">
        <v>525</v>
      </c>
      <c r="H26" s="7" t="s">
        <v>45</v>
      </c>
      <c r="I26" s="7">
        <v>44879.806250000001</v>
      </c>
      <c r="J26" s="7" t="s">
        <v>548</v>
      </c>
      <c r="K26" s="115" t="s">
        <v>41</v>
      </c>
      <c r="L26" s="2">
        <v>44873</v>
      </c>
      <c r="M26" s="3">
        <v>0.8833333333333333</v>
      </c>
      <c r="N26" s="11" t="s">
        <v>548</v>
      </c>
      <c r="O26" s="2">
        <v>44879</v>
      </c>
      <c r="P26" s="3">
        <v>0.80625000000000002</v>
      </c>
      <c r="Q26" s="2">
        <v>44879</v>
      </c>
      <c r="R26" s="3">
        <v>0.80555555555555547</v>
      </c>
      <c r="S26" s="11" t="s">
        <v>548</v>
      </c>
      <c r="T26" s="214">
        <v>44879</v>
      </c>
      <c r="U26" s="215">
        <v>0.80763888888888891</v>
      </c>
      <c r="V26" s="218" t="s">
        <v>548</v>
      </c>
      <c r="W26" s="12">
        <f t="shared" si="0"/>
        <v>1.3888888861401938E-3</v>
      </c>
      <c r="X26" s="13"/>
      <c r="Y26" s="14"/>
      <c r="Z26" s="11"/>
      <c r="AA26" s="15">
        <f t="shared" si="3"/>
        <v>-44879.807638888888</v>
      </c>
      <c r="AB26" s="13"/>
      <c r="AC26" s="14"/>
      <c r="AD26" s="11"/>
      <c r="AE26" s="15">
        <f t="shared" si="4"/>
        <v>0</v>
      </c>
      <c r="AF26" s="214"/>
      <c r="AG26" s="215"/>
      <c r="AH26" s="218"/>
      <c r="AI26" s="11"/>
      <c r="AJ26" s="385">
        <f t="shared" si="5"/>
        <v>-44879.807638888888</v>
      </c>
      <c r="AK26" s="214"/>
      <c r="AL26" s="215"/>
      <c r="AM26" s="218"/>
      <c r="AN26" s="15">
        <f t="shared" si="6"/>
        <v>-44879.807638888888</v>
      </c>
      <c r="AO26" s="214">
        <v>44881</v>
      </c>
      <c r="AP26" s="215">
        <v>0.4152777777777778</v>
      </c>
      <c r="AQ26" s="18">
        <f t="shared" si="7"/>
        <v>1.6076388888905058</v>
      </c>
      <c r="AR26" s="214">
        <v>44881</v>
      </c>
      <c r="AS26" s="215">
        <v>0.71319444444444446</v>
      </c>
      <c r="AT26" s="218" t="s">
        <v>548</v>
      </c>
      <c r="AU26" s="19">
        <f t="shared" si="8"/>
        <v>1.9055555555532919</v>
      </c>
      <c r="AV26" s="152"/>
      <c r="AW26" s="152"/>
      <c r="AX26" s="20" t="s">
        <v>132</v>
      </c>
      <c r="AY26" s="20" t="s">
        <v>134</v>
      </c>
      <c r="AZ26" s="20" t="s">
        <v>158</v>
      </c>
      <c r="BA26" s="369" t="s">
        <v>196</v>
      </c>
      <c r="BB26" s="270" t="s">
        <v>790</v>
      </c>
      <c r="BC26" s="264" t="s">
        <v>789</v>
      </c>
      <c r="BD26" s="24"/>
      <c r="BE26" s="23" t="s">
        <v>74</v>
      </c>
      <c r="BF26" s="23"/>
      <c r="BK26" s="51" t="s">
        <v>75</v>
      </c>
      <c r="BL26" s="44">
        <v>1</v>
      </c>
      <c r="BM26" s="46">
        <f>BL26/BL28</f>
        <v>0.33333333333333331</v>
      </c>
      <c r="BN26" s="55"/>
      <c r="BO26" s="48"/>
      <c r="BP26" s="48"/>
      <c r="BQ26" s="48"/>
      <c r="BR26" s="48"/>
      <c r="BS26" s="25"/>
      <c r="BT26" s="25"/>
      <c r="BU26" s="25"/>
      <c r="BZ26" s="48"/>
      <c r="CA26" s="48"/>
      <c r="CB26" s="48"/>
      <c r="CC26" s="48"/>
      <c r="CD26" s="25"/>
      <c r="CE26" s="25"/>
      <c r="CF26" s="25"/>
      <c r="CG26" s="9">
        <v>571</v>
      </c>
      <c r="CH26" s="6">
        <v>30233381</v>
      </c>
      <c r="CI26" s="7" t="s">
        <v>517</v>
      </c>
      <c r="CJ26" s="7" t="s">
        <v>521</v>
      </c>
      <c r="CK26" s="7" t="s">
        <v>524</v>
      </c>
      <c r="CL26" s="7" t="s">
        <v>553</v>
      </c>
      <c r="CM26" s="7">
        <v>44887.414583333331</v>
      </c>
      <c r="CN26" s="7" t="s">
        <v>549</v>
      </c>
      <c r="CO26" s="115" t="s">
        <v>126</v>
      </c>
      <c r="CP26" s="25"/>
      <c r="CQ26" s="25"/>
      <c r="DA26"/>
      <c r="DB26"/>
      <c r="DC26"/>
    </row>
    <row r="27" spans="1:107" ht="15" customHeight="1" x14ac:dyDescent="0.25">
      <c r="A27" s="442"/>
      <c r="B27" s="223">
        <v>25</v>
      </c>
      <c r="C27" s="9">
        <v>530</v>
      </c>
      <c r="D27" s="6">
        <v>30200611</v>
      </c>
      <c r="E27" s="7" t="s">
        <v>517</v>
      </c>
      <c r="F27" s="7" t="s">
        <v>522</v>
      </c>
      <c r="G27" s="7" t="s">
        <v>524</v>
      </c>
      <c r="H27" s="7" t="s">
        <v>536</v>
      </c>
      <c r="I27" s="7">
        <v>44879.82708333333</v>
      </c>
      <c r="J27" s="7" t="s">
        <v>548</v>
      </c>
      <c r="K27" s="115" t="s">
        <v>126</v>
      </c>
      <c r="L27" s="2">
        <v>44878</v>
      </c>
      <c r="M27" s="3">
        <v>0.7715277777777777</v>
      </c>
      <c r="N27" s="11" t="s">
        <v>548</v>
      </c>
      <c r="O27" s="2">
        <v>44879</v>
      </c>
      <c r="P27" s="3">
        <v>0.82708333333333339</v>
      </c>
      <c r="Q27" s="2">
        <v>44879</v>
      </c>
      <c r="R27" s="3">
        <v>0.81666666666666676</v>
      </c>
      <c r="S27" s="11" t="s">
        <v>548</v>
      </c>
      <c r="T27" s="214">
        <v>44879</v>
      </c>
      <c r="U27" s="215">
        <v>0.82777777777777783</v>
      </c>
      <c r="V27" s="218" t="s">
        <v>548</v>
      </c>
      <c r="W27" s="12">
        <f t="shared" si="0"/>
        <v>6.944444467080757E-4</v>
      </c>
      <c r="X27" s="13">
        <v>44881</v>
      </c>
      <c r="Y27" s="14">
        <v>0.71597222222222223</v>
      </c>
      <c r="Z27" s="218" t="s">
        <v>548</v>
      </c>
      <c r="AA27" s="15">
        <f t="shared" si="3"/>
        <v>1.8881944444437977</v>
      </c>
      <c r="AB27" s="13">
        <v>44882</v>
      </c>
      <c r="AC27" s="14">
        <v>0.79166666666666663</v>
      </c>
      <c r="AD27" s="218" t="s">
        <v>548</v>
      </c>
      <c r="AE27" s="15">
        <f t="shared" si="4"/>
        <v>1.0756944444437977</v>
      </c>
      <c r="AF27" s="214">
        <v>44884</v>
      </c>
      <c r="AG27" s="215">
        <v>0.69513888888888886</v>
      </c>
      <c r="AH27" s="218" t="s">
        <v>548</v>
      </c>
      <c r="AI27" s="11" t="s">
        <v>570</v>
      </c>
      <c r="AJ27" s="385">
        <f t="shared" si="5"/>
        <v>4.867361111115315</v>
      </c>
      <c r="AK27" s="214"/>
      <c r="AL27" s="215"/>
      <c r="AM27" s="218"/>
      <c r="AN27" s="15">
        <f t="shared" si="6"/>
        <v>-44879.827777777777</v>
      </c>
      <c r="AO27" s="214">
        <v>44905</v>
      </c>
      <c r="AP27" s="215">
        <v>2.7777777777777779E-3</v>
      </c>
      <c r="AQ27" s="18">
        <f t="shared" si="7"/>
        <v>25.17500000000291</v>
      </c>
      <c r="AR27" s="214">
        <v>44905</v>
      </c>
      <c r="AS27" s="215">
        <v>0.4145833333333333</v>
      </c>
      <c r="AT27" s="218" t="s">
        <v>548</v>
      </c>
      <c r="AU27" s="19">
        <f t="shared" si="8"/>
        <v>25.586805555554747</v>
      </c>
      <c r="AV27" s="152"/>
      <c r="AW27" s="152" t="s">
        <v>1289</v>
      </c>
      <c r="AX27" s="20" t="s">
        <v>132</v>
      </c>
      <c r="AY27" s="20" t="s">
        <v>134</v>
      </c>
      <c r="AZ27" s="20" t="s">
        <v>164</v>
      </c>
      <c r="BA27" s="369" t="s">
        <v>232</v>
      </c>
      <c r="BB27" s="270" t="s">
        <v>791</v>
      </c>
      <c r="BC27" s="264" t="s">
        <v>1195</v>
      </c>
      <c r="BD27" s="24"/>
      <c r="BE27" s="23" t="s">
        <v>74</v>
      </c>
      <c r="BF27" s="23"/>
      <c r="BK27" s="51" t="s">
        <v>76</v>
      </c>
      <c r="BL27" s="44">
        <v>1</v>
      </c>
      <c r="BM27" s="46">
        <f>BL27/BL28</f>
        <v>0.33333333333333331</v>
      </c>
      <c r="BN27" s="55"/>
      <c r="BO27" s="48"/>
      <c r="BP27" s="48"/>
      <c r="BQ27" s="48"/>
      <c r="BR27" s="48"/>
      <c r="BS27" s="25"/>
      <c r="BT27" s="25"/>
      <c r="BU27" s="25"/>
      <c r="BZ27" s="48"/>
      <c r="CA27" s="48"/>
      <c r="CB27" s="48"/>
      <c r="CC27" s="48"/>
      <c r="CD27" s="25"/>
      <c r="CE27" s="25"/>
      <c r="CF27" s="25"/>
      <c r="CG27" s="5">
        <v>587</v>
      </c>
      <c r="CH27" s="6">
        <v>596699166</v>
      </c>
      <c r="CI27" s="7" t="s">
        <v>517</v>
      </c>
      <c r="CJ27" s="7" t="s">
        <v>522</v>
      </c>
      <c r="CK27" s="7" t="s">
        <v>526</v>
      </c>
      <c r="CL27" s="7" t="s">
        <v>546</v>
      </c>
      <c r="CM27" s="7">
        <v>44891.490972222222</v>
      </c>
      <c r="CN27" s="7" t="s">
        <v>548</v>
      </c>
      <c r="CO27" s="115" t="s">
        <v>39</v>
      </c>
      <c r="CP27" s="25"/>
      <c r="CQ27" s="25"/>
      <c r="DA27"/>
      <c r="DB27"/>
      <c r="DC27"/>
    </row>
    <row r="28" spans="1:107" ht="15" customHeight="1" x14ac:dyDescent="0.25">
      <c r="A28" s="442"/>
      <c r="B28" s="223">
        <v>26</v>
      </c>
      <c r="C28" s="9">
        <v>543</v>
      </c>
      <c r="D28" s="6">
        <v>30101894</v>
      </c>
      <c r="E28" s="7" t="s">
        <v>517</v>
      </c>
      <c r="F28" s="7" t="s">
        <v>521</v>
      </c>
      <c r="G28" s="7" t="s">
        <v>524</v>
      </c>
      <c r="H28" s="7" t="s">
        <v>544</v>
      </c>
      <c r="I28" s="7">
        <v>44880.531944444447</v>
      </c>
      <c r="J28" s="7" t="s">
        <v>549</v>
      </c>
      <c r="K28" s="115" t="s">
        <v>126</v>
      </c>
      <c r="L28" s="2">
        <v>44880</v>
      </c>
      <c r="M28" s="3">
        <v>0.4861111111111111</v>
      </c>
      <c r="N28" s="11" t="s">
        <v>549</v>
      </c>
      <c r="O28" s="2">
        <v>44880</v>
      </c>
      <c r="P28" s="3">
        <v>0.53194444444444444</v>
      </c>
      <c r="Q28" s="2">
        <v>44880</v>
      </c>
      <c r="R28" s="3">
        <v>0.49791666666666662</v>
      </c>
      <c r="S28" s="11" t="s">
        <v>549</v>
      </c>
      <c r="T28" s="214">
        <v>44880</v>
      </c>
      <c r="U28" s="215">
        <v>0.4993055555555555</v>
      </c>
      <c r="V28" s="218" t="s">
        <v>549</v>
      </c>
      <c r="W28" s="12">
        <f t="shared" si="0"/>
        <v>-3.2638888893416151E-2</v>
      </c>
      <c r="X28" s="13"/>
      <c r="Y28" s="14"/>
      <c r="Z28" s="11"/>
      <c r="AA28" s="15">
        <f t="shared" si="3"/>
        <v>-44880.499305555553</v>
      </c>
      <c r="AB28" s="13"/>
      <c r="AC28" s="14"/>
      <c r="AD28" s="11"/>
      <c r="AE28" s="15">
        <f t="shared" si="4"/>
        <v>0</v>
      </c>
      <c r="AF28" s="214"/>
      <c r="AG28" s="215"/>
      <c r="AH28" s="218"/>
      <c r="AI28" s="11"/>
      <c r="AJ28" s="385">
        <f t="shared" si="5"/>
        <v>-44880.499305555553</v>
      </c>
      <c r="AK28" s="214"/>
      <c r="AL28" s="215"/>
      <c r="AM28" s="218"/>
      <c r="AN28" s="15">
        <f t="shared" si="6"/>
        <v>-44880.499305555553</v>
      </c>
      <c r="AO28" s="214">
        <v>44880</v>
      </c>
      <c r="AP28" s="215">
        <v>0.74930555555555556</v>
      </c>
      <c r="AQ28" s="18">
        <f t="shared" si="7"/>
        <v>0.25</v>
      </c>
      <c r="AR28" s="214">
        <v>44887</v>
      </c>
      <c r="AS28" s="215">
        <v>0.4465277777777778</v>
      </c>
      <c r="AT28" s="218" t="s">
        <v>549</v>
      </c>
      <c r="AU28" s="19">
        <f t="shared" si="8"/>
        <v>6.9472222222248092</v>
      </c>
      <c r="AV28" s="152"/>
      <c r="AW28" s="152" t="s">
        <v>1290</v>
      </c>
      <c r="AX28" s="20" t="s">
        <v>140</v>
      </c>
      <c r="AY28" s="20" t="s">
        <v>162</v>
      </c>
      <c r="AZ28" s="20" t="s">
        <v>1185</v>
      </c>
      <c r="BA28" s="369" t="s">
        <v>482</v>
      </c>
      <c r="BB28" s="270" t="s">
        <v>1194</v>
      </c>
      <c r="BC28" s="264" t="s">
        <v>792</v>
      </c>
      <c r="BD28" s="24"/>
      <c r="BE28" s="23" t="s">
        <v>74</v>
      </c>
      <c r="BF28" s="23"/>
      <c r="BK28" s="57" t="s">
        <v>67</v>
      </c>
      <c r="BL28" s="58">
        <f>BL25+BL26+BL27</f>
        <v>3</v>
      </c>
      <c r="BM28" s="59">
        <f>SUM(BM25:BM27)</f>
        <v>1</v>
      </c>
      <c r="BN28" s="49"/>
      <c r="BO28" s="48"/>
      <c r="BP28" s="48"/>
      <c r="BQ28" s="48"/>
      <c r="BR28" s="48"/>
      <c r="BS28" s="25"/>
      <c r="BT28" s="25"/>
      <c r="BU28" s="25"/>
      <c r="BZ28" s="48"/>
      <c r="CA28" s="48"/>
      <c r="CB28" s="48"/>
      <c r="CC28" s="48"/>
      <c r="CD28" s="25"/>
      <c r="CE28" s="25"/>
      <c r="CF28" s="25"/>
      <c r="CG28" s="5">
        <v>582</v>
      </c>
      <c r="CH28" s="6">
        <v>30233211</v>
      </c>
      <c r="CI28" s="7" t="s">
        <v>517</v>
      </c>
      <c r="CJ28" s="7" t="s">
        <v>521</v>
      </c>
      <c r="CK28" s="7" t="s">
        <v>524</v>
      </c>
      <c r="CL28" s="7" t="s">
        <v>59</v>
      </c>
      <c r="CM28" s="7">
        <v>44892.75277777778</v>
      </c>
      <c r="CN28" s="7" t="s">
        <v>549</v>
      </c>
      <c r="CO28" s="115" t="s">
        <v>39</v>
      </c>
      <c r="CP28" s="25"/>
      <c r="CQ28" s="25"/>
      <c r="CR28" s="28" t="s">
        <v>64</v>
      </c>
      <c r="CS28" s="29" t="s">
        <v>65</v>
      </c>
      <c r="CT28" s="30" t="s">
        <v>66</v>
      </c>
      <c r="CU28" s="31" t="s">
        <v>39</v>
      </c>
      <c r="CV28" s="32" t="s">
        <v>41</v>
      </c>
      <c r="CW28" s="33" t="s">
        <v>63</v>
      </c>
      <c r="CX28" s="34" t="s">
        <v>52</v>
      </c>
      <c r="CY28" s="35" t="s">
        <v>67</v>
      </c>
      <c r="CZ28"/>
      <c r="DA28"/>
      <c r="DB28"/>
      <c r="DC28"/>
    </row>
    <row r="29" spans="1:107" ht="15" customHeight="1" x14ac:dyDescent="0.25">
      <c r="A29" s="442"/>
      <c r="B29" s="223">
        <v>27</v>
      </c>
      <c r="C29" s="5">
        <v>546</v>
      </c>
      <c r="D29" s="6">
        <v>30234524</v>
      </c>
      <c r="E29" s="7" t="s">
        <v>519</v>
      </c>
      <c r="F29" s="7" t="s">
        <v>523</v>
      </c>
      <c r="G29" s="7" t="s">
        <v>526</v>
      </c>
      <c r="H29" s="7" t="s">
        <v>55</v>
      </c>
      <c r="I29" s="7">
        <v>44880.771527777775</v>
      </c>
      <c r="J29" s="7" t="s">
        <v>548</v>
      </c>
      <c r="K29" s="115" t="s">
        <v>39</v>
      </c>
      <c r="L29" s="2">
        <v>44880</v>
      </c>
      <c r="M29" s="3">
        <v>0.76944444444444438</v>
      </c>
      <c r="N29" s="11" t="s">
        <v>548</v>
      </c>
      <c r="O29" s="2">
        <v>44880</v>
      </c>
      <c r="P29" s="3">
        <v>0.7715277777777777</v>
      </c>
      <c r="Q29" s="2"/>
      <c r="R29" s="3"/>
      <c r="S29" s="11"/>
      <c r="T29" s="214">
        <v>44880</v>
      </c>
      <c r="U29" s="215">
        <v>0.7715277777777777</v>
      </c>
      <c r="V29" s="11" t="s">
        <v>548</v>
      </c>
      <c r="W29" s="12">
        <f t="shared" si="0"/>
        <v>0</v>
      </c>
      <c r="X29" s="13"/>
      <c r="Y29" s="14"/>
      <c r="Z29" s="11"/>
      <c r="AA29" s="15">
        <f t="shared" si="3"/>
        <v>-44880.771527777775</v>
      </c>
      <c r="AB29" s="13"/>
      <c r="AC29" s="14"/>
      <c r="AD29" s="11"/>
      <c r="AE29" s="15">
        <f t="shared" si="4"/>
        <v>0</v>
      </c>
      <c r="AF29" s="214"/>
      <c r="AG29" s="215"/>
      <c r="AH29" s="218"/>
      <c r="AI29" s="11"/>
      <c r="AJ29" s="385">
        <f t="shared" si="5"/>
        <v>-44880.771527777775</v>
      </c>
      <c r="AK29" s="214"/>
      <c r="AL29" s="215"/>
      <c r="AM29" s="218"/>
      <c r="AN29" s="15">
        <f t="shared" si="6"/>
        <v>-44880.771527777775</v>
      </c>
      <c r="AO29" s="214">
        <v>44880</v>
      </c>
      <c r="AP29" s="215">
        <v>0.77430555555555547</v>
      </c>
      <c r="AQ29" s="18">
        <f t="shared" si="7"/>
        <v>2.7777777795563452E-3</v>
      </c>
      <c r="AR29" s="214">
        <v>44880</v>
      </c>
      <c r="AS29" s="215">
        <v>0.77430555555555547</v>
      </c>
      <c r="AT29" s="218" t="s">
        <v>548</v>
      </c>
      <c r="AU29" s="19">
        <f t="shared" si="8"/>
        <v>2.7777777795563452E-3</v>
      </c>
      <c r="AV29" s="152"/>
      <c r="AW29" s="152"/>
      <c r="AX29" s="20" t="s">
        <v>148</v>
      </c>
      <c r="AY29" s="20" t="s">
        <v>156</v>
      </c>
      <c r="AZ29" s="20" t="s">
        <v>222</v>
      </c>
      <c r="BA29" s="369" t="s">
        <v>478</v>
      </c>
      <c r="BB29" s="270" t="s">
        <v>793</v>
      </c>
      <c r="BC29" s="264" t="s">
        <v>794</v>
      </c>
      <c r="BD29" s="24"/>
      <c r="BE29" s="23" t="s">
        <v>74</v>
      </c>
      <c r="BF29" s="23"/>
      <c r="BK29" s="51" t="s">
        <v>77</v>
      </c>
      <c r="BL29" s="44">
        <v>3</v>
      </c>
      <c r="BM29" s="60">
        <f>BL29/BL31</f>
        <v>1</v>
      </c>
      <c r="BN29" s="49"/>
      <c r="BO29" s="48"/>
      <c r="BP29" s="48"/>
      <c r="BQ29" s="48"/>
      <c r="BR29" s="48"/>
      <c r="BS29" s="25"/>
      <c r="BT29" s="25"/>
      <c r="BU29" s="25"/>
      <c r="BV29" s="45" t="s">
        <v>72</v>
      </c>
      <c r="BW29" s="35">
        <v>14</v>
      </c>
      <c r="BX29" s="46">
        <f>BW29/65</f>
        <v>0.2153846153846154</v>
      </c>
      <c r="BY29" s="47"/>
      <c r="BZ29" s="48"/>
      <c r="CA29" s="48"/>
      <c r="CB29" s="48"/>
      <c r="CC29" s="48"/>
      <c r="CD29" s="25"/>
      <c r="CE29" s="25"/>
      <c r="CF29" s="25"/>
      <c r="CG29" s="8">
        <v>595</v>
      </c>
      <c r="CH29" s="6">
        <v>20289313</v>
      </c>
      <c r="CI29" s="7" t="s">
        <v>517</v>
      </c>
      <c r="CJ29" s="7" t="s">
        <v>521</v>
      </c>
      <c r="CK29" s="7" t="s">
        <v>526</v>
      </c>
      <c r="CL29" s="7" t="s">
        <v>54</v>
      </c>
      <c r="CM29" s="7">
        <v>44892.76666666667</v>
      </c>
      <c r="CN29" s="7" t="s">
        <v>549</v>
      </c>
      <c r="CO29" s="115" t="s">
        <v>63</v>
      </c>
      <c r="CP29" s="25"/>
      <c r="CQ29" s="25"/>
      <c r="CR29" s="36" t="s">
        <v>567</v>
      </c>
      <c r="CS29" s="37">
        <v>8</v>
      </c>
      <c r="CT29" s="38">
        <f>CS29/CS31</f>
        <v>0.47058823529411764</v>
      </c>
      <c r="CU29" s="39">
        <v>1</v>
      </c>
      <c r="CV29" s="39">
        <v>0</v>
      </c>
      <c r="CW29" s="39">
        <v>0</v>
      </c>
      <c r="CX29" s="39">
        <v>7</v>
      </c>
      <c r="CY29" s="40">
        <f>CS29</f>
        <v>8</v>
      </c>
      <c r="CZ29"/>
      <c r="DA29"/>
      <c r="DB29"/>
      <c r="DC29"/>
    </row>
    <row r="30" spans="1:107" ht="15" customHeight="1" x14ac:dyDescent="0.25">
      <c r="A30" s="442"/>
      <c r="B30" s="223">
        <v>28</v>
      </c>
      <c r="C30" s="9">
        <v>544</v>
      </c>
      <c r="D30" s="6">
        <v>30235238</v>
      </c>
      <c r="E30" s="7" t="s">
        <v>517</v>
      </c>
      <c r="F30" s="7" t="s">
        <v>521</v>
      </c>
      <c r="G30" s="7" t="s">
        <v>524</v>
      </c>
      <c r="H30" s="7" t="s">
        <v>51</v>
      </c>
      <c r="I30" s="7">
        <v>44881.577777777777</v>
      </c>
      <c r="J30" s="7" t="s">
        <v>549</v>
      </c>
      <c r="K30" s="115" t="s">
        <v>126</v>
      </c>
      <c r="L30" s="2">
        <v>44880</v>
      </c>
      <c r="M30" s="3">
        <v>0.52638888888888891</v>
      </c>
      <c r="N30" s="11" t="s">
        <v>549</v>
      </c>
      <c r="O30" s="2">
        <v>44881</v>
      </c>
      <c r="P30" s="3">
        <v>0.57777777777777783</v>
      </c>
      <c r="Q30" s="2">
        <v>44881</v>
      </c>
      <c r="R30" s="3">
        <v>0.48958333333333331</v>
      </c>
      <c r="S30" s="11" t="s">
        <v>549</v>
      </c>
      <c r="T30" s="214">
        <v>44881</v>
      </c>
      <c r="U30" s="215">
        <v>0.57777777777777783</v>
      </c>
      <c r="V30" s="218" t="s">
        <v>549</v>
      </c>
      <c r="W30" s="12">
        <f t="shared" si="0"/>
        <v>0</v>
      </c>
      <c r="X30" s="13">
        <v>44887</v>
      </c>
      <c r="Y30" s="14">
        <v>0.4152777777777778</v>
      </c>
      <c r="Z30" s="218" t="s">
        <v>549</v>
      </c>
      <c r="AA30" s="15">
        <f t="shared" si="3"/>
        <v>5.8375000000014552</v>
      </c>
      <c r="AB30" s="13"/>
      <c r="AC30" s="14"/>
      <c r="AD30" s="11"/>
      <c r="AE30" s="15">
        <f t="shared" si="4"/>
        <v>-44887.415277777778</v>
      </c>
      <c r="AF30" s="214"/>
      <c r="AG30" s="215"/>
      <c r="AH30" s="218"/>
      <c r="AI30" s="11"/>
      <c r="AJ30" s="385">
        <f t="shared" si="5"/>
        <v>-44881.577777777777</v>
      </c>
      <c r="AK30" s="214"/>
      <c r="AL30" s="215"/>
      <c r="AM30" s="218"/>
      <c r="AN30" s="15">
        <f t="shared" si="6"/>
        <v>-44881.577777777777</v>
      </c>
      <c r="AO30" s="214">
        <v>44888</v>
      </c>
      <c r="AP30" s="215">
        <v>0.53888888888888886</v>
      </c>
      <c r="AQ30" s="18">
        <f t="shared" si="7"/>
        <v>6.961111111115315</v>
      </c>
      <c r="AR30" s="214">
        <v>44895</v>
      </c>
      <c r="AS30" s="215">
        <v>0.46666666666666662</v>
      </c>
      <c r="AT30" s="218" t="s">
        <v>549</v>
      </c>
      <c r="AU30" s="19">
        <f t="shared" si="8"/>
        <v>13.888888888890506</v>
      </c>
      <c r="AV30" s="152"/>
      <c r="AW30" s="152" t="s">
        <v>1291</v>
      </c>
      <c r="AX30" s="20" t="s">
        <v>140</v>
      </c>
      <c r="AY30" s="20" t="s">
        <v>162</v>
      </c>
      <c r="AZ30" s="20" t="s">
        <v>1185</v>
      </c>
      <c r="BA30" s="369" t="s">
        <v>484</v>
      </c>
      <c r="BB30" s="270" t="s">
        <v>795</v>
      </c>
      <c r="BC30" s="264" t="s">
        <v>796</v>
      </c>
      <c r="BD30" s="24"/>
      <c r="BE30" s="23" t="s">
        <v>128</v>
      </c>
      <c r="BF30" s="23"/>
      <c r="BK30" s="51" t="s">
        <v>78</v>
      </c>
      <c r="BL30" s="44"/>
      <c r="BM30" s="60">
        <f>BL30/BL31</f>
        <v>0</v>
      </c>
      <c r="BN30" s="49"/>
      <c r="BO30" s="48"/>
      <c r="BP30" s="48"/>
      <c r="BQ30" s="48"/>
      <c r="BR30" s="48"/>
      <c r="BS30" s="25"/>
      <c r="BT30" s="25"/>
      <c r="BU30" s="25"/>
      <c r="BV30" s="49"/>
      <c r="BW30" s="49"/>
      <c r="BX30" s="49"/>
      <c r="BY30" s="49"/>
      <c r="BZ30" s="48"/>
      <c r="CA30" s="48"/>
      <c r="CB30" s="48"/>
      <c r="CC30" s="48"/>
      <c r="CE30" s="25"/>
      <c r="CF30" s="25"/>
      <c r="CG30" s="9">
        <v>592</v>
      </c>
      <c r="CH30" s="6">
        <v>20243775</v>
      </c>
      <c r="CI30" s="7" t="s">
        <v>517</v>
      </c>
      <c r="CJ30" s="7" t="s">
        <v>521</v>
      </c>
      <c r="CK30" s="7" t="s">
        <v>524</v>
      </c>
      <c r="CL30" s="7" t="s">
        <v>57</v>
      </c>
      <c r="CM30" s="7">
        <v>44893.77847222222</v>
      </c>
      <c r="CN30" s="7" t="s">
        <v>548</v>
      </c>
      <c r="CO30" s="115" t="s">
        <v>126</v>
      </c>
      <c r="CP30" s="25"/>
      <c r="CQ30" s="25"/>
      <c r="CR30" s="36" t="s">
        <v>548</v>
      </c>
      <c r="CS30" s="37">
        <v>9</v>
      </c>
      <c r="CT30" s="38">
        <f>CS30/CS31</f>
        <v>0.52941176470588236</v>
      </c>
      <c r="CU30" s="39">
        <v>0</v>
      </c>
      <c r="CV30" s="39">
        <v>2</v>
      </c>
      <c r="CW30" s="39">
        <v>3</v>
      </c>
      <c r="CX30" s="39">
        <v>4</v>
      </c>
      <c r="CY30" s="40">
        <f t="shared" ref="CY30" si="11">CS30</f>
        <v>9</v>
      </c>
      <c r="CZ30"/>
      <c r="DA30"/>
      <c r="DB30"/>
      <c r="DC30"/>
    </row>
    <row r="31" spans="1:107" ht="15" customHeight="1" x14ac:dyDescent="0.25">
      <c r="A31" s="442"/>
      <c r="B31" s="223">
        <v>29</v>
      </c>
      <c r="C31" s="5">
        <v>549</v>
      </c>
      <c r="D31" s="6">
        <v>1443739</v>
      </c>
      <c r="E31" s="7" t="s">
        <v>519</v>
      </c>
      <c r="F31" s="7" t="s">
        <v>521</v>
      </c>
      <c r="G31" s="7" t="s">
        <v>526</v>
      </c>
      <c r="H31" s="7" t="s">
        <v>38</v>
      </c>
      <c r="I31" s="7">
        <v>44881.645833333336</v>
      </c>
      <c r="J31" s="7" t="s">
        <v>548</v>
      </c>
      <c r="K31" s="115" t="s">
        <v>39</v>
      </c>
      <c r="L31" s="2">
        <v>44881</v>
      </c>
      <c r="M31" s="3">
        <v>0.64583333333333337</v>
      </c>
      <c r="N31" s="11" t="s">
        <v>548</v>
      </c>
      <c r="O31" s="2">
        <v>44881</v>
      </c>
      <c r="P31" s="3">
        <v>0.64583333333333337</v>
      </c>
      <c r="Q31" s="2"/>
      <c r="R31" s="3"/>
      <c r="S31" s="11"/>
      <c r="T31" s="214">
        <v>44881</v>
      </c>
      <c r="U31" s="215">
        <v>0.64583333333333337</v>
      </c>
      <c r="V31" s="11" t="s">
        <v>548</v>
      </c>
      <c r="W31" s="12">
        <f t="shared" si="0"/>
        <v>0</v>
      </c>
      <c r="X31" s="13"/>
      <c r="Y31" s="14"/>
      <c r="Z31" s="11"/>
      <c r="AA31" s="15">
        <f t="shared" si="3"/>
        <v>-44881.645833333336</v>
      </c>
      <c r="AB31" s="13"/>
      <c r="AC31" s="14"/>
      <c r="AD31" s="11"/>
      <c r="AE31" s="15">
        <f t="shared" si="4"/>
        <v>0</v>
      </c>
      <c r="AF31" s="214"/>
      <c r="AG31" s="215"/>
      <c r="AH31" s="218"/>
      <c r="AI31" s="11"/>
      <c r="AJ31" s="385">
        <f t="shared" si="5"/>
        <v>-44881.645833333336</v>
      </c>
      <c r="AK31" s="214"/>
      <c r="AL31" s="215"/>
      <c r="AM31" s="218"/>
      <c r="AN31" s="15">
        <f t="shared" si="6"/>
        <v>-44881.645833333336</v>
      </c>
      <c r="AO31" s="214">
        <v>44881</v>
      </c>
      <c r="AP31" s="215">
        <v>0.6694444444444444</v>
      </c>
      <c r="AQ31" s="18">
        <f t="shared" si="7"/>
        <v>2.361111110803904E-2</v>
      </c>
      <c r="AR31" s="214">
        <v>44881</v>
      </c>
      <c r="AS31" s="215">
        <v>0.6694444444444444</v>
      </c>
      <c r="AT31" s="218" t="s">
        <v>548</v>
      </c>
      <c r="AU31" s="19">
        <f t="shared" si="8"/>
        <v>2.361111110803904E-2</v>
      </c>
      <c r="AV31" s="152"/>
      <c r="AW31" s="152"/>
      <c r="AX31" s="20" t="s">
        <v>132</v>
      </c>
      <c r="AY31" s="20" t="s">
        <v>134</v>
      </c>
      <c r="AZ31" s="20" t="s">
        <v>136</v>
      </c>
      <c r="BA31" s="369" t="s">
        <v>138</v>
      </c>
      <c r="BB31" s="270" t="s">
        <v>797</v>
      </c>
      <c r="BC31" s="264" t="s">
        <v>798</v>
      </c>
      <c r="BD31" s="24"/>
      <c r="BE31" s="23" t="s">
        <v>74</v>
      </c>
      <c r="BF31" s="23"/>
      <c r="BK31" s="57" t="s">
        <v>67</v>
      </c>
      <c r="BL31" s="58">
        <f>BL29+BL30+BK98</f>
        <v>3</v>
      </c>
      <c r="BM31" s="59">
        <f>BM29+BM30+BL98</f>
        <v>1</v>
      </c>
      <c r="BN31" s="49"/>
      <c r="BO31" s="48"/>
      <c r="BP31" s="48"/>
      <c r="BQ31" s="48"/>
      <c r="BR31" s="48"/>
      <c r="BS31" s="25"/>
      <c r="BT31" s="25"/>
      <c r="BU31" s="25"/>
      <c r="BV31" s="50" t="s">
        <v>39</v>
      </c>
      <c r="BW31" s="32" t="s">
        <v>41</v>
      </c>
      <c r="BX31" s="33" t="s">
        <v>63</v>
      </c>
      <c r="BY31" s="34" t="s">
        <v>52</v>
      </c>
      <c r="BZ31" s="53"/>
      <c r="CA31" s="48"/>
      <c r="CB31" s="48"/>
      <c r="CC31" s="48"/>
      <c r="CD31" s="25"/>
      <c r="CE31" s="25"/>
      <c r="CF31" s="25"/>
      <c r="CG31" s="9">
        <v>591</v>
      </c>
      <c r="CH31" s="6">
        <v>30200682</v>
      </c>
      <c r="CI31" s="7" t="s">
        <v>517</v>
      </c>
      <c r="CJ31" s="7" t="s">
        <v>521</v>
      </c>
      <c r="CK31" s="7" t="s">
        <v>524</v>
      </c>
      <c r="CL31" s="7" t="s">
        <v>53</v>
      </c>
      <c r="CM31" s="7">
        <v>44893.785416666666</v>
      </c>
      <c r="CN31" s="7" t="s">
        <v>548</v>
      </c>
      <c r="CO31" s="115" t="s">
        <v>126</v>
      </c>
      <c r="CP31" s="25"/>
      <c r="CQ31" s="25"/>
      <c r="CR31" s="41" t="s">
        <v>67</v>
      </c>
      <c r="CS31" s="42">
        <f>SUBTOTAL(9,CS29:CS30)</f>
        <v>17</v>
      </c>
      <c r="CT31" s="56">
        <f>CT29+CT30</f>
        <v>1</v>
      </c>
      <c r="CU31" s="126">
        <f>SUBTOTAL(9,CU29:CU30)</f>
        <v>1</v>
      </c>
      <c r="CV31" s="126">
        <f>SUBTOTAL(9,CV29:CV30)</f>
        <v>2</v>
      </c>
      <c r="CW31" s="126">
        <f>SUBTOTAL(9,CW29:CW30)</f>
        <v>3</v>
      </c>
      <c r="CX31" s="126">
        <f>SUBTOTAL(9,CX29:CX30)</f>
        <v>11</v>
      </c>
      <c r="CY31" s="42">
        <f>SUM(CU31:CX31)</f>
        <v>17</v>
      </c>
      <c r="CZ31"/>
      <c r="DA31"/>
      <c r="DB31"/>
      <c r="DC31"/>
    </row>
    <row r="32" spans="1:107" ht="15" customHeight="1" x14ac:dyDescent="0.25">
      <c r="A32" s="442"/>
      <c r="B32" s="223">
        <v>30</v>
      </c>
      <c r="C32" s="9">
        <v>553</v>
      </c>
      <c r="D32" s="6">
        <v>30209150</v>
      </c>
      <c r="E32" s="7" t="s">
        <v>517</v>
      </c>
      <c r="F32" s="7" t="s">
        <v>522</v>
      </c>
      <c r="G32" s="7" t="s">
        <v>524</v>
      </c>
      <c r="H32" s="7" t="s">
        <v>536</v>
      </c>
      <c r="I32" s="7">
        <v>44882.581944444442</v>
      </c>
      <c r="J32" s="7" t="s">
        <v>549</v>
      </c>
      <c r="K32" s="115" t="s">
        <v>126</v>
      </c>
      <c r="L32" s="2">
        <v>44882</v>
      </c>
      <c r="M32" s="3">
        <v>0.41736111111111113</v>
      </c>
      <c r="N32" s="11" t="s">
        <v>549</v>
      </c>
      <c r="O32" s="2">
        <v>44882</v>
      </c>
      <c r="P32" s="3">
        <v>0.58194444444444449</v>
      </c>
      <c r="Q32" s="2">
        <v>44882</v>
      </c>
      <c r="R32" s="3">
        <v>0.5805555555555556</v>
      </c>
      <c r="S32" s="11" t="s">
        <v>549</v>
      </c>
      <c r="T32" s="214">
        <v>44882</v>
      </c>
      <c r="U32" s="215">
        <v>0.58263888888888882</v>
      </c>
      <c r="V32" s="218" t="s">
        <v>549</v>
      </c>
      <c r="W32" s="12">
        <f t="shared" si="0"/>
        <v>6.944444467080757E-4</v>
      </c>
      <c r="X32" s="13">
        <v>44885</v>
      </c>
      <c r="Y32" s="14">
        <v>0.65347222222222223</v>
      </c>
      <c r="Z32" s="218" t="s">
        <v>549</v>
      </c>
      <c r="AA32" s="15">
        <f t="shared" si="3"/>
        <v>3.0708333333313931</v>
      </c>
      <c r="AB32" s="13">
        <v>44893</v>
      </c>
      <c r="AC32" s="14">
        <v>0.41250000000000003</v>
      </c>
      <c r="AD32" s="218" t="s">
        <v>549</v>
      </c>
      <c r="AE32" s="15">
        <f t="shared" si="4"/>
        <v>7.7590277777781012</v>
      </c>
      <c r="AF32" s="214">
        <v>44895</v>
      </c>
      <c r="AG32" s="215">
        <v>0.4694444444444445</v>
      </c>
      <c r="AH32" s="218" t="s">
        <v>549</v>
      </c>
      <c r="AI32" s="11" t="s">
        <v>570</v>
      </c>
      <c r="AJ32" s="385">
        <f t="shared" si="5"/>
        <v>12.886805555557657</v>
      </c>
      <c r="AK32" s="214"/>
      <c r="AL32" s="215"/>
      <c r="AM32" s="218"/>
      <c r="AN32" s="15">
        <f t="shared" si="6"/>
        <v>-44882.582638888889</v>
      </c>
      <c r="AO32" s="214">
        <v>44922</v>
      </c>
      <c r="AP32" s="215">
        <v>0.80833333333333324</v>
      </c>
      <c r="AQ32" s="18">
        <f t="shared" si="7"/>
        <v>40.225694444445253</v>
      </c>
      <c r="AR32" s="214">
        <v>44922</v>
      </c>
      <c r="AS32" s="215">
        <v>0.80833333333333324</v>
      </c>
      <c r="AT32" s="218" t="s">
        <v>549</v>
      </c>
      <c r="AU32" s="19">
        <f t="shared" si="8"/>
        <v>40.225694444445253</v>
      </c>
      <c r="AV32" s="152"/>
      <c r="AW32" s="152" t="s">
        <v>1292</v>
      </c>
      <c r="AX32" s="20" t="s">
        <v>140</v>
      </c>
      <c r="AY32" s="20" t="s">
        <v>168</v>
      </c>
      <c r="AZ32" s="20" t="s">
        <v>1193</v>
      </c>
      <c r="BA32" s="369" t="s">
        <v>498</v>
      </c>
      <c r="BB32" s="270" t="s">
        <v>799</v>
      </c>
      <c r="BC32" s="264" t="s">
        <v>800</v>
      </c>
      <c r="BD32" s="24"/>
      <c r="BE32" s="23" t="s">
        <v>74</v>
      </c>
      <c r="BF32" s="23"/>
      <c r="BO32" s="48"/>
      <c r="BP32" s="48"/>
      <c r="BQ32" s="48"/>
      <c r="BR32" s="48"/>
      <c r="BS32" s="25"/>
      <c r="BT32" s="25"/>
      <c r="BU32" s="25"/>
      <c r="BV32" s="51">
        <v>9</v>
      </c>
      <c r="BW32" s="44">
        <v>2</v>
      </c>
      <c r="BX32" s="44">
        <f>CA24</f>
        <v>0</v>
      </c>
      <c r="BY32" s="44">
        <v>3</v>
      </c>
      <c r="BZ32" s="48"/>
      <c r="CA32" s="48"/>
      <c r="CB32" s="48"/>
      <c r="CC32" s="48"/>
      <c r="CD32" s="25"/>
      <c r="CE32" s="25"/>
      <c r="CF32" s="25"/>
      <c r="CG32" s="9">
        <v>581</v>
      </c>
      <c r="CH32" s="6">
        <v>884613</v>
      </c>
      <c r="CI32" s="7" t="s">
        <v>517</v>
      </c>
      <c r="CJ32" s="7" t="s">
        <v>521</v>
      </c>
      <c r="CK32" s="7" t="s">
        <v>524</v>
      </c>
      <c r="CL32" s="7" t="s">
        <v>532</v>
      </c>
      <c r="CM32" s="7">
        <v>44898.691666666666</v>
      </c>
      <c r="CN32" s="7" t="s">
        <v>549</v>
      </c>
      <c r="CO32" s="115" t="s">
        <v>126</v>
      </c>
      <c r="CP32" s="25"/>
      <c r="CQ32" s="25"/>
      <c r="CZ32"/>
    </row>
    <row r="33" spans="1:104" ht="15" customHeight="1" x14ac:dyDescent="0.25">
      <c r="A33" s="442"/>
      <c r="B33" s="223">
        <v>31</v>
      </c>
      <c r="C33" s="9">
        <v>550</v>
      </c>
      <c r="D33" s="6">
        <v>30234797</v>
      </c>
      <c r="E33" s="7" t="s">
        <v>517</v>
      </c>
      <c r="F33" s="7" t="s">
        <v>521</v>
      </c>
      <c r="G33" s="7" t="s">
        <v>526</v>
      </c>
      <c r="H33" s="7" t="s">
        <v>54</v>
      </c>
      <c r="I33" s="7">
        <v>44882.834722222222</v>
      </c>
      <c r="J33" s="7" t="s">
        <v>548</v>
      </c>
      <c r="K33" s="115" t="s">
        <v>126</v>
      </c>
      <c r="L33" s="2">
        <v>44881</v>
      </c>
      <c r="M33" s="3">
        <v>0.76597222222222217</v>
      </c>
      <c r="N33" s="11" t="s">
        <v>548</v>
      </c>
      <c r="O33" s="2">
        <v>44882</v>
      </c>
      <c r="P33" s="3">
        <v>0.83472222222222225</v>
      </c>
      <c r="Q33" s="2">
        <v>44882</v>
      </c>
      <c r="R33" s="3">
        <v>0.83194444444444438</v>
      </c>
      <c r="S33" s="11" t="s">
        <v>548</v>
      </c>
      <c r="T33" s="214">
        <v>44882</v>
      </c>
      <c r="U33" s="215">
        <v>0.83472222222222225</v>
      </c>
      <c r="V33" s="218" t="s">
        <v>548</v>
      </c>
      <c r="W33" s="12">
        <f t="shared" si="0"/>
        <v>0</v>
      </c>
      <c r="X33" s="13">
        <v>44884</v>
      </c>
      <c r="Y33" s="14">
        <v>0.69652777777777775</v>
      </c>
      <c r="Z33" s="218" t="s">
        <v>548</v>
      </c>
      <c r="AA33" s="15">
        <f t="shared" si="3"/>
        <v>1.8618055555562023</v>
      </c>
      <c r="AB33" s="13">
        <v>44885</v>
      </c>
      <c r="AC33" s="14">
        <v>0.70624999999999993</v>
      </c>
      <c r="AD33" s="218" t="s">
        <v>548</v>
      </c>
      <c r="AE33" s="15">
        <f t="shared" si="4"/>
        <v>1.0097222222248092</v>
      </c>
      <c r="AF33" s="214">
        <v>44888</v>
      </c>
      <c r="AG33" s="215">
        <v>0.64097222222222217</v>
      </c>
      <c r="AH33" s="218" t="s">
        <v>548</v>
      </c>
      <c r="AI33" s="11" t="s">
        <v>570</v>
      </c>
      <c r="AJ33" s="385">
        <f t="shared" si="5"/>
        <v>5.8062500000014552</v>
      </c>
      <c r="AK33" s="214"/>
      <c r="AL33" s="215"/>
      <c r="AM33" s="218"/>
      <c r="AN33" s="15">
        <f t="shared" si="6"/>
        <v>-44882.834722222222</v>
      </c>
      <c r="AO33" s="214">
        <v>44881</v>
      </c>
      <c r="AP33" s="215">
        <v>0.7993055555555556</v>
      </c>
      <c r="AQ33" s="18">
        <f t="shared" si="7"/>
        <v>-1.0354166666656965</v>
      </c>
      <c r="AR33" s="214">
        <v>44893</v>
      </c>
      <c r="AS33" s="215">
        <v>0.81527777777777777</v>
      </c>
      <c r="AT33" s="218" t="s">
        <v>548</v>
      </c>
      <c r="AU33" s="19">
        <f t="shared" si="8"/>
        <v>10.980555555557657</v>
      </c>
      <c r="AV33" s="152"/>
      <c r="AW33" s="152"/>
      <c r="AX33" s="20" t="s">
        <v>148</v>
      </c>
      <c r="AY33" s="20" t="s">
        <v>156</v>
      </c>
      <c r="AZ33" s="20" t="s">
        <v>210</v>
      </c>
      <c r="BA33" s="369" t="s">
        <v>440</v>
      </c>
      <c r="BB33" s="270" t="s">
        <v>1196</v>
      </c>
      <c r="BC33" s="264" t="s">
        <v>801</v>
      </c>
      <c r="BD33" s="24"/>
      <c r="BE33" s="23" t="s">
        <v>74</v>
      </c>
      <c r="BF33" s="23"/>
      <c r="BK33" s="25"/>
      <c r="BL33" s="25"/>
      <c r="BM33" s="25"/>
      <c r="BN33" s="25"/>
      <c r="BO33" s="25"/>
      <c r="BP33" s="25"/>
      <c r="BQ33" s="25"/>
      <c r="BR33" s="25"/>
      <c r="BS33" s="25"/>
      <c r="BT33" s="25"/>
      <c r="BU33" s="25"/>
      <c r="BV33" s="52">
        <f>BV32/BW29</f>
        <v>0.6428571428571429</v>
      </c>
      <c r="BW33" s="52">
        <f>BW32/BW29</f>
        <v>0.14285714285714285</v>
      </c>
      <c r="BX33" s="52">
        <f>BX32/BW29</f>
        <v>0</v>
      </c>
      <c r="BY33" s="52">
        <f>BY32/BW29</f>
        <v>0.21428571428571427</v>
      </c>
      <c r="BZ33" s="48"/>
      <c r="CA33" s="48"/>
      <c r="CB33" s="48"/>
      <c r="CC33" s="48"/>
      <c r="CD33" s="25"/>
      <c r="CE33" s="25"/>
      <c r="CF33" s="25"/>
      <c r="CG33" s="9">
        <v>613</v>
      </c>
      <c r="CH33" s="6">
        <v>30047607</v>
      </c>
      <c r="CI33" s="7" t="s">
        <v>517</v>
      </c>
      <c r="CJ33" s="7" t="s">
        <v>521</v>
      </c>
      <c r="CK33" s="7" t="s">
        <v>524</v>
      </c>
      <c r="CL33" s="7" t="s">
        <v>59</v>
      </c>
      <c r="CM33" s="7">
        <v>44898.849305555559</v>
      </c>
      <c r="CN33" s="7" t="s">
        <v>549</v>
      </c>
      <c r="CO33" s="115" t="s">
        <v>126</v>
      </c>
      <c r="CP33" s="25"/>
      <c r="CQ33" s="25"/>
      <c r="CZ33"/>
    </row>
    <row r="34" spans="1:104" ht="15" customHeight="1" x14ac:dyDescent="0.25">
      <c r="A34" s="443"/>
      <c r="B34" s="223">
        <v>32</v>
      </c>
      <c r="C34" s="5">
        <v>574</v>
      </c>
      <c r="D34" s="6">
        <v>30113784</v>
      </c>
      <c r="E34" s="7" t="s">
        <v>519</v>
      </c>
      <c r="F34" s="7" t="s">
        <v>521</v>
      </c>
      <c r="G34" s="7" t="s">
        <v>524</v>
      </c>
      <c r="H34" s="7" t="s">
        <v>530</v>
      </c>
      <c r="I34" s="7">
        <v>44883.654166666667</v>
      </c>
      <c r="J34" s="7" t="s">
        <v>548</v>
      </c>
      <c r="K34" s="115" t="s">
        <v>126</v>
      </c>
      <c r="L34" s="2">
        <v>44883</v>
      </c>
      <c r="M34" s="3">
        <v>0.65416666666666667</v>
      </c>
      <c r="N34" s="11" t="s">
        <v>548</v>
      </c>
      <c r="O34" s="2">
        <v>44883</v>
      </c>
      <c r="P34" s="3">
        <v>0.65416666666666667</v>
      </c>
      <c r="Q34" s="2">
        <v>44886</v>
      </c>
      <c r="R34" s="3">
        <v>0.66249999999999998</v>
      </c>
      <c r="S34" s="11" t="s">
        <v>548</v>
      </c>
      <c r="T34" s="214">
        <v>44883</v>
      </c>
      <c r="U34" s="215">
        <v>0.65416666666666667</v>
      </c>
      <c r="V34" s="11" t="s">
        <v>548</v>
      </c>
      <c r="W34" s="12">
        <f t="shared" si="0"/>
        <v>0</v>
      </c>
      <c r="X34" s="13"/>
      <c r="Y34" s="14"/>
      <c r="Z34" s="11"/>
      <c r="AA34" s="15">
        <f t="shared" si="3"/>
        <v>-44883.654166666667</v>
      </c>
      <c r="AB34" s="13"/>
      <c r="AC34" s="14"/>
      <c r="AD34" s="11"/>
      <c r="AE34" s="15">
        <f t="shared" si="4"/>
        <v>0</v>
      </c>
      <c r="AF34" s="214"/>
      <c r="AG34" s="215"/>
      <c r="AH34" s="218"/>
      <c r="AI34" s="11"/>
      <c r="AJ34" s="385">
        <f t="shared" si="5"/>
        <v>-44883.654166666667</v>
      </c>
      <c r="AK34" s="214"/>
      <c r="AL34" s="215"/>
      <c r="AM34" s="218"/>
      <c r="AN34" s="15">
        <f t="shared" si="6"/>
        <v>-44883.654166666667</v>
      </c>
      <c r="AO34" s="214">
        <v>44886</v>
      </c>
      <c r="AP34" s="215">
        <v>0.66249999999999998</v>
      </c>
      <c r="AQ34" s="18">
        <f t="shared" si="7"/>
        <v>3.0083333333313931</v>
      </c>
      <c r="AR34" s="214">
        <v>44886</v>
      </c>
      <c r="AS34" s="215">
        <v>0.66249999999999998</v>
      </c>
      <c r="AT34" s="218" t="s">
        <v>548</v>
      </c>
      <c r="AU34" s="19">
        <f t="shared" si="8"/>
        <v>3.0083333333313931</v>
      </c>
      <c r="AV34" s="152"/>
      <c r="AW34" s="152"/>
      <c r="AX34" s="20" t="s">
        <v>132</v>
      </c>
      <c r="AY34" s="20" t="s">
        <v>134</v>
      </c>
      <c r="AZ34" s="20" t="s">
        <v>144</v>
      </c>
      <c r="BA34" s="369" t="s">
        <v>176</v>
      </c>
      <c r="BB34" s="270" t="s">
        <v>802</v>
      </c>
      <c r="BC34" s="264" t="s">
        <v>803</v>
      </c>
      <c r="BD34" s="24"/>
      <c r="BE34" s="23" t="s">
        <v>74</v>
      </c>
      <c r="BF34" s="23"/>
      <c r="BK34" s="25"/>
      <c r="BL34" s="25"/>
      <c r="BM34" s="25"/>
      <c r="BN34" s="25"/>
      <c r="BO34" s="25"/>
      <c r="BP34" s="25"/>
      <c r="BQ34" s="25"/>
      <c r="BR34" s="25"/>
      <c r="BS34" s="25"/>
      <c r="BT34" s="25"/>
      <c r="BU34" s="25"/>
      <c r="BV34" s="47"/>
      <c r="BW34" s="47"/>
      <c r="BX34" s="47"/>
      <c r="BY34" s="47"/>
      <c r="BZ34" s="48"/>
      <c r="CA34" s="48"/>
      <c r="CB34" s="48"/>
      <c r="CC34" s="48"/>
      <c r="CD34" s="25"/>
      <c r="CE34" s="25"/>
      <c r="CF34" s="25"/>
      <c r="CO34"/>
      <c r="CP34" s="25"/>
      <c r="CQ34" s="25"/>
      <c r="CR34" s="45" t="s">
        <v>79</v>
      </c>
      <c r="CS34" s="35">
        <v>17</v>
      </c>
      <c r="CT34" s="46">
        <f>CS34/65</f>
        <v>0.26153846153846155</v>
      </c>
      <c r="CU34" s="47"/>
      <c r="CV34" s="48"/>
      <c r="CW34" s="48"/>
      <c r="CX34" s="48"/>
      <c r="CY34" s="48"/>
      <c r="CZ34"/>
    </row>
    <row r="35" spans="1:104" ht="15" customHeight="1" x14ac:dyDescent="0.25">
      <c r="A35" s="441">
        <v>4</v>
      </c>
      <c r="B35" s="223">
        <v>33</v>
      </c>
      <c r="C35" s="8">
        <v>568</v>
      </c>
      <c r="D35" s="6">
        <v>1590906</v>
      </c>
      <c r="E35" s="7" t="s">
        <v>518</v>
      </c>
      <c r="F35" s="7" t="s">
        <v>521</v>
      </c>
      <c r="G35" s="7" t="s">
        <v>524</v>
      </c>
      <c r="H35" s="7" t="s">
        <v>59</v>
      </c>
      <c r="I35" s="7">
        <v>44884.788194444445</v>
      </c>
      <c r="J35" s="7" t="s">
        <v>548</v>
      </c>
      <c r="K35" s="115" t="s">
        <v>63</v>
      </c>
      <c r="L35" s="2">
        <v>44884</v>
      </c>
      <c r="M35" s="3">
        <v>0.73333333333333339</v>
      </c>
      <c r="N35" s="11" t="s">
        <v>548</v>
      </c>
      <c r="O35" s="2">
        <v>44884</v>
      </c>
      <c r="P35" s="3">
        <v>0.78819444444444453</v>
      </c>
      <c r="Q35" s="2">
        <v>44884</v>
      </c>
      <c r="R35" s="3">
        <v>0.76458333333333339</v>
      </c>
      <c r="S35" s="11" t="s">
        <v>548</v>
      </c>
      <c r="T35" s="214">
        <v>44884</v>
      </c>
      <c r="U35" s="215">
        <v>0.78888888888888886</v>
      </c>
      <c r="V35" s="218" t="s">
        <v>548</v>
      </c>
      <c r="W35" s="12">
        <f t="shared" si="0"/>
        <v>6.944444467080757E-4</v>
      </c>
      <c r="X35" s="13">
        <v>44884</v>
      </c>
      <c r="Y35" s="14">
        <v>0.80069444444444438</v>
      </c>
      <c r="Z35" s="218" t="s">
        <v>548</v>
      </c>
      <c r="AA35" s="15">
        <f t="shared" si="3"/>
        <v>1.1805555550381541E-2</v>
      </c>
      <c r="AB35" s="13">
        <v>44885</v>
      </c>
      <c r="AC35" s="14">
        <v>0.7055555555555556</v>
      </c>
      <c r="AD35" s="218" t="s">
        <v>548</v>
      </c>
      <c r="AE35" s="15">
        <f t="shared" si="4"/>
        <v>0.90486111111385981</v>
      </c>
      <c r="AF35" s="214"/>
      <c r="AG35" s="215"/>
      <c r="AH35" s="218"/>
      <c r="AI35" s="11"/>
      <c r="AJ35" s="385">
        <f t="shared" si="5"/>
        <v>-44884.788888888892</v>
      </c>
      <c r="AK35" s="214"/>
      <c r="AL35" s="215"/>
      <c r="AM35" s="218"/>
      <c r="AN35" s="15">
        <f t="shared" si="6"/>
        <v>-44884.788888888892</v>
      </c>
      <c r="AO35" s="214">
        <v>44885</v>
      </c>
      <c r="AP35" s="215">
        <v>0.95277777777777783</v>
      </c>
      <c r="AQ35" s="18">
        <f t="shared" si="7"/>
        <v>1.163888888884685</v>
      </c>
      <c r="AR35" s="214">
        <v>44886</v>
      </c>
      <c r="AS35" s="215">
        <v>0.8208333333333333</v>
      </c>
      <c r="AT35" s="218" t="s">
        <v>548</v>
      </c>
      <c r="AU35" s="19">
        <f t="shared" si="8"/>
        <v>2.0319444444394321</v>
      </c>
      <c r="AV35" s="152">
        <v>14761</v>
      </c>
      <c r="AW35" s="152" t="s">
        <v>1289</v>
      </c>
      <c r="AX35" s="20" t="s">
        <v>140</v>
      </c>
      <c r="AY35" s="20" t="s">
        <v>168</v>
      </c>
      <c r="AZ35" s="20" t="s">
        <v>1193</v>
      </c>
      <c r="BA35" s="369" t="s">
        <v>498</v>
      </c>
      <c r="BB35" s="270" t="s">
        <v>804</v>
      </c>
      <c r="BC35" s="264" t="s">
        <v>805</v>
      </c>
      <c r="BD35" s="24"/>
      <c r="BE35" s="23" t="s">
        <v>74</v>
      </c>
      <c r="BF35" s="23"/>
      <c r="BK35" s="25"/>
      <c r="BL35" s="25"/>
      <c r="BM35" s="25"/>
      <c r="BN35" s="25"/>
      <c r="BO35" s="25"/>
      <c r="BP35" s="25"/>
      <c r="BQ35" s="25"/>
      <c r="BR35" s="25"/>
      <c r="BS35" s="25"/>
      <c r="BT35" s="25"/>
      <c r="BU35" s="25"/>
      <c r="BV35" s="54" t="s">
        <v>73</v>
      </c>
      <c r="BW35" s="35">
        <v>4</v>
      </c>
      <c r="BX35" s="46">
        <f>BW35/BW38</f>
        <v>0.2857142857142857</v>
      </c>
      <c r="BY35" s="47"/>
      <c r="BZ35" s="48"/>
      <c r="CA35" s="48"/>
      <c r="CB35" s="48"/>
      <c r="CC35" s="48"/>
      <c r="CD35" s="25"/>
      <c r="CE35" s="25"/>
      <c r="CF35" s="25"/>
      <c r="CO35"/>
      <c r="CP35" s="25"/>
      <c r="CQ35" s="25"/>
      <c r="CR35" s="49"/>
      <c r="CS35" s="49"/>
      <c r="CT35" s="49"/>
      <c r="CU35" s="49"/>
      <c r="CV35" s="48"/>
      <c r="CW35" s="48"/>
      <c r="CX35" s="48"/>
      <c r="CY35" s="48"/>
      <c r="CZ35"/>
    </row>
    <row r="36" spans="1:104" ht="15" customHeight="1" x14ac:dyDescent="0.25">
      <c r="A36" s="442"/>
      <c r="B36" s="223">
        <v>34</v>
      </c>
      <c r="C36" s="9">
        <v>567</v>
      </c>
      <c r="D36" s="6">
        <v>30235908</v>
      </c>
      <c r="E36" s="7" t="s">
        <v>517</v>
      </c>
      <c r="F36" s="7" t="s">
        <v>523</v>
      </c>
      <c r="G36" s="7" t="s">
        <v>526</v>
      </c>
      <c r="H36" s="7" t="s">
        <v>55</v>
      </c>
      <c r="I36" s="7">
        <v>44884.85</v>
      </c>
      <c r="J36" s="7" t="s">
        <v>548</v>
      </c>
      <c r="K36" s="115" t="s">
        <v>126</v>
      </c>
      <c r="L36" s="2">
        <v>44884</v>
      </c>
      <c r="M36" s="3">
        <v>0.70833333333333337</v>
      </c>
      <c r="N36" s="11" t="s">
        <v>548</v>
      </c>
      <c r="O36" s="2">
        <v>44884</v>
      </c>
      <c r="P36" s="3">
        <v>0.85</v>
      </c>
      <c r="Q36" s="2">
        <v>44885</v>
      </c>
      <c r="R36" s="3">
        <v>0.76388888888888884</v>
      </c>
      <c r="S36" s="11" t="s">
        <v>548</v>
      </c>
      <c r="T36" s="214">
        <v>44885</v>
      </c>
      <c r="U36" s="215">
        <v>0.77708333333333324</v>
      </c>
      <c r="V36" s="218" t="s">
        <v>548</v>
      </c>
      <c r="W36" s="12">
        <f t="shared" si="0"/>
        <v>0.92708333333575865</v>
      </c>
      <c r="X36" s="13">
        <v>44888</v>
      </c>
      <c r="Y36" s="14">
        <v>0.65138888888888891</v>
      </c>
      <c r="Z36" s="218" t="s">
        <v>548</v>
      </c>
      <c r="AA36" s="15">
        <f t="shared" si="3"/>
        <v>2.8743055555532919</v>
      </c>
      <c r="AB36" s="13"/>
      <c r="AC36" s="14"/>
      <c r="AD36" s="11"/>
      <c r="AE36" s="15">
        <f t="shared" si="4"/>
        <v>-44888.651388888888</v>
      </c>
      <c r="AF36" s="214"/>
      <c r="AG36" s="215"/>
      <c r="AH36" s="218"/>
      <c r="AI36" s="11"/>
      <c r="AJ36" s="385">
        <f t="shared" si="5"/>
        <v>-44885.777083333334</v>
      </c>
      <c r="AK36" s="214"/>
      <c r="AL36" s="215"/>
      <c r="AM36" s="218"/>
      <c r="AN36" s="15">
        <f t="shared" si="6"/>
        <v>-44885.777083333334</v>
      </c>
      <c r="AO36" s="214">
        <v>44888</v>
      </c>
      <c r="AP36" s="215">
        <v>0.84583333333333333</v>
      </c>
      <c r="AQ36" s="18">
        <f t="shared" si="7"/>
        <v>3.0687499999985448</v>
      </c>
      <c r="AR36" s="214">
        <v>44892</v>
      </c>
      <c r="AS36" s="215">
        <v>0.56944444444444442</v>
      </c>
      <c r="AT36" s="218" t="s">
        <v>548</v>
      </c>
      <c r="AU36" s="19">
        <f t="shared" si="8"/>
        <v>6.7923611111109494</v>
      </c>
      <c r="AV36" s="152"/>
      <c r="AW36" s="152"/>
      <c r="AX36" s="20" t="s">
        <v>148</v>
      </c>
      <c r="AY36" s="20" t="s">
        <v>156</v>
      </c>
      <c r="AZ36" s="20" t="s">
        <v>218</v>
      </c>
      <c r="BA36" s="369" t="s">
        <v>460</v>
      </c>
      <c r="BB36" s="270" t="s">
        <v>806</v>
      </c>
      <c r="BC36" s="264" t="s">
        <v>807</v>
      </c>
      <c r="BD36" s="24"/>
      <c r="BE36" s="23" t="s">
        <v>128</v>
      </c>
      <c r="BF36" s="23"/>
      <c r="BK36" s="25"/>
      <c r="BL36" s="25"/>
      <c r="BM36" s="25"/>
      <c r="BN36" s="25"/>
      <c r="BO36" s="25"/>
      <c r="BP36" s="25"/>
      <c r="BQ36" s="25"/>
      <c r="BR36" s="25"/>
      <c r="BS36" s="25"/>
      <c r="BT36" s="25"/>
      <c r="BU36" s="25"/>
      <c r="BV36" s="51" t="s">
        <v>75</v>
      </c>
      <c r="BW36" s="44">
        <v>7</v>
      </c>
      <c r="BX36" s="46">
        <f>BW36/BW38</f>
        <v>0.5</v>
      </c>
      <c r="BY36" s="55"/>
      <c r="BZ36" s="48"/>
      <c r="CA36" s="48"/>
      <c r="CB36" s="48"/>
      <c r="CC36" s="48"/>
      <c r="CD36" s="25"/>
      <c r="CE36" s="25"/>
      <c r="CF36" s="25"/>
      <c r="CO36"/>
      <c r="CP36" s="25"/>
      <c r="CQ36" s="25"/>
      <c r="CR36" s="50" t="s">
        <v>39</v>
      </c>
      <c r="CS36" s="32" t="s">
        <v>41</v>
      </c>
      <c r="CT36" s="33" t="s">
        <v>63</v>
      </c>
      <c r="CU36" s="34" t="s">
        <v>52</v>
      </c>
      <c r="CV36" s="48"/>
      <c r="CW36" s="48"/>
      <c r="CX36" s="48"/>
      <c r="CY36" s="48"/>
      <c r="CZ36"/>
    </row>
    <row r="37" spans="1:104" ht="15" customHeight="1" x14ac:dyDescent="0.25">
      <c r="A37" s="442"/>
      <c r="B37" s="223">
        <v>35</v>
      </c>
      <c r="C37" s="9">
        <v>559</v>
      </c>
      <c r="D37" s="6">
        <v>30233665</v>
      </c>
      <c r="E37" s="7" t="s">
        <v>518</v>
      </c>
      <c r="F37" s="7" t="s">
        <v>521</v>
      </c>
      <c r="G37" s="7" t="s">
        <v>524</v>
      </c>
      <c r="H37" s="7" t="s">
        <v>57</v>
      </c>
      <c r="I37" s="7">
        <v>44885.708333333336</v>
      </c>
      <c r="J37" s="7" t="s">
        <v>548</v>
      </c>
      <c r="K37" s="115" t="s">
        <v>126</v>
      </c>
      <c r="L37" s="2">
        <v>44882</v>
      </c>
      <c r="M37" s="3">
        <v>0.87361111111111101</v>
      </c>
      <c r="N37" s="11" t="s">
        <v>548</v>
      </c>
      <c r="O37" s="2">
        <v>44885</v>
      </c>
      <c r="P37" s="3">
        <v>0.70833333333333337</v>
      </c>
      <c r="Q37" s="2">
        <v>44884</v>
      </c>
      <c r="R37" s="3">
        <v>0.79166666666666663</v>
      </c>
      <c r="S37" s="11" t="s">
        <v>548</v>
      </c>
      <c r="T37" s="214">
        <v>44884</v>
      </c>
      <c r="U37" s="215">
        <v>0.79236111111111107</v>
      </c>
      <c r="V37" s="218" t="s">
        <v>548</v>
      </c>
      <c r="W37" s="12">
        <f t="shared" si="0"/>
        <v>-0.91597222222480923</v>
      </c>
      <c r="X37" s="13">
        <v>44885</v>
      </c>
      <c r="Y37" s="14">
        <v>0.7090277777777777</v>
      </c>
      <c r="Z37" s="218" t="s">
        <v>548</v>
      </c>
      <c r="AA37" s="15">
        <f t="shared" si="3"/>
        <v>0.91666666666424135</v>
      </c>
      <c r="AB37" s="13"/>
      <c r="AC37" s="14"/>
      <c r="AD37" s="11"/>
      <c r="AE37" s="15">
        <f t="shared" si="4"/>
        <v>-44885.709027777775</v>
      </c>
      <c r="AF37" s="214"/>
      <c r="AG37" s="215"/>
      <c r="AH37" s="218"/>
      <c r="AI37" s="11"/>
      <c r="AJ37" s="385">
        <f t="shared" si="5"/>
        <v>-44884.792361111111</v>
      </c>
      <c r="AK37" s="214"/>
      <c r="AL37" s="215"/>
      <c r="AM37" s="218"/>
      <c r="AN37" s="15">
        <f t="shared" si="6"/>
        <v>-44884.792361111111</v>
      </c>
      <c r="AO37" s="214">
        <v>44888</v>
      </c>
      <c r="AP37" s="215">
        <v>0.48541666666666666</v>
      </c>
      <c r="AQ37" s="18">
        <f t="shared" si="7"/>
        <v>3.6930555555591127</v>
      </c>
      <c r="AR37" s="214">
        <v>44888</v>
      </c>
      <c r="AS37" s="215">
        <v>0.6430555555555556</v>
      </c>
      <c r="AT37" s="218" t="s">
        <v>548</v>
      </c>
      <c r="AU37" s="19">
        <f t="shared" si="8"/>
        <v>3.8506944444452529</v>
      </c>
      <c r="AV37" s="152"/>
      <c r="AW37" s="152"/>
      <c r="AX37" s="20" t="s">
        <v>132</v>
      </c>
      <c r="AY37" s="20" t="s">
        <v>134</v>
      </c>
      <c r="AZ37" s="20" t="s">
        <v>152</v>
      </c>
      <c r="BA37" s="369" t="s">
        <v>188</v>
      </c>
      <c r="BB37" s="270" t="s">
        <v>809</v>
      </c>
      <c r="BC37" s="264" t="s">
        <v>810</v>
      </c>
      <c r="BD37" s="24"/>
      <c r="BE37" s="23" t="s">
        <v>74</v>
      </c>
      <c r="BF37" s="23"/>
      <c r="BK37" s="25"/>
      <c r="BL37" s="25"/>
      <c r="BM37" s="25"/>
      <c r="BN37" s="25"/>
      <c r="BO37" s="25"/>
      <c r="BP37" s="25"/>
      <c r="BQ37" s="25"/>
      <c r="BR37" s="25"/>
      <c r="BS37" s="25"/>
      <c r="BT37" s="25"/>
      <c r="BU37" s="25"/>
      <c r="BV37" s="51" t="s">
        <v>76</v>
      </c>
      <c r="BW37" s="44">
        <v>3</v>
      </c>
      <c r="BX37" s="46">
        <f>BW37/BW38</f>
        <v>0.21428571428571427</v>
      </c>
      <c r="BY37" s="55"/>
      <c r="BZ37" s="48"/>
      <c r="CA37" s="48"/>
      <c r="CB37" s="48"/>
      <c r="CC37" s="48"/>
      <c r="CD37" s="25"/>
      <c r="CE37" s="25"/>
      <c r="CF37" s="25"/>
      <c r="CO37"/>
      <c r="CP37" s="25"/>
      <c r="CQ37" s="25"/>
      <c r="CR37" s="51">
        <f>CU31</f>
        <v>1</v>
      </c>
      <c r="CS37" s="44">
        <f>CV31</f>
        <v>2</v>
      </c>
      <c r="CT37" s="44">
        <f>CW31</f>
        <v>3</v>
      </c>
      <c r="CU37" s="44">
        <f>CX31</f>
        <v>11</v>
      </c>
      <c r="CV37" s="48"/>
      <c r="CW37" s="48"/>
      <c r="CX37" s="48"/>
      <c r="CY37" s="48"/>
      <c r="CZ37"/>
    </row>
    <row r="38" spans="1:104" ht="15" customHeight="1" x14ac:dyDescent="0.25">
      <c r="A38" s="442"/>
      <c r="B38" s="223">
        <v>36</v>
      </c>
      <c r="C38" s="8">
        <v>567</v>
      </c>
      <c r="D38" s="6">
        <v>30235908</v>
      </c>
      <c r="E38" s="7" t="s">
        <v>517</v>
      </c>
      <c r="F38" s="7" t="s">
        <v>523</v>
      </c>
      <c r="G38" s="7" t="s">
        <v>524</v>
      </c>
      <c r="H38" s="7" t="s">
        <v>538</v>
      </c>
      <c r="I38" s="7">
        <v>44885.768055555556</v>
      </c>
      <c r="J38" s="7" t="s">
        <v>548</v>
      </c>
      <c r="K38" s="115" t="s">
        <v>63</v>
      </c>
      <c r="L38" s="2">
        <v>44884</v>
      </c>
      <c r="M38" s="3">
        <v>0.70833333333333337</v>
      </c>
      <c r="N38" s="11" t="s">
        <v>548</v>
      </c>
      <c r="O38" s="2">
        <v>44885</v>
      </c>
      <c r="P38" s="3">
        <v>0.7680555555555556</v>
      </c>
      <c r="Q38" s="2">
        <v>44885</v>
      </c>
      <c r="R38" s="3">
        <v>0.76388888888888884</v>
      </c>
      <c r="S38" s="11" t="s">
        <v>548</v>
      </c>
      <c r="T38" s="214">
        <v>44885</v>
      </c>
      <c r="U38" s="215">
        <v>0.77708333333333324</v>
      </c>
      <c r="V38" s="218" t="s">
        <v>548</v>
      </c>
      <c r="W38" s="12">
        <f t="shared" si="0"/>
        <v>9.0277777781011537E-3</v>
      </c>
      <c r="X38" s="13"/>
      <c r="Y38" s="14"/>
      <c r="Z38" s="218"/>
      <c r="AA38" s="15">
        <f t="shared" si="3"/>
        <v>-44885.777083333334</v>
      </c>
      <c r="AB38" s="13"/>
      <c r="AC38" s="14"/>
      <c r="AD38" s="218"/>
      <c r="AE38" s="15">
        <f t="shared" si="4"/>
        <v>0</v>
      </c>
      <c r="AF38" s="214"/>
      <c r="AG38" s="215"/>
      <c r="AH38" s="218"/>
      <c r="AI38" s="11"/>
      <c r="AJ38" s="385">
        <f t="shared" si="5"/>
        <v>-44885.777083333334</v>
      </c>
      <c r="AK38" s="214"/>
      <c r="AL38" s="215"/>
      <c r="AM38" s="218"/>
      <c r="AN38" s="15">
        <f t="shared" si="6"/>
        <v>-44885.777083333334</v>
      </c>
      <c r="AO38" s="214">
        <v>44887</v>
      </c>
      <c r="AP38" s="215">
        <v>0.51666666666666672</v>
      </c>
      <c r="AQ38" s="18">
        <f t="shared" si="7"/>
        <v>1.7395833333357587</v>
      </c>
      <c r="AR38" s="214">
        <v>44888</v>
      </c>
      <c r="AS38" s="215">
        <v>0.65277777777777779</v>
      </c>
      <c r="AT38" s="218" t="s">
        <v>548</v>
      </c>
      <c r="AU38" s="19">
        <f t="shared" si="8"/>
        <v>2.8756944444467081</v>
      </c>
      <c r="AV38" s="152"/>
      <c r="AW38" s="152"/>
      <c r="AX38" s="20" t="s">
        <v>148</v>
      </c>
      <c r="AY38" s="20" t="s">
        <v>156</v>
      </c>
      <c r="AZ38" s="20" t="s">
        <v>218</v>
      </c>
      <c r="BA38" s="369" t="s">
        <v>460</v>
      </c>
      <c r="BB38" s="270" t="s">
        <v>808</v>
      </c>
      <c r="BC38" s="264" t="s">
        <v>1197</v>
      </c>
      <c r="BD38" s="24"/>
      <c r="BE38" s="23" t="s">
        <v>128</v>
      </c>
      <c r="BF38" s="23"/>
      <c r="BK38" s="25"/>
      <c r="BL38" s="25"/>
      <c r="BM38" s="25"/>
      <c r="BN38" s="25"/>
      <c r="BO38" s="25"/>
      <c r="BP38" s="25"/>
      <c r="BQ38" s="25"/>
      <c r="BR38" s="25"/>
      <c r="BS38" s="25"/>
      <c r="BT38" s="25"/>
      <c r="BU38" s="25"/>
      <c r="BV38" s="57" t="s">
        <v>67</v>
      </c>
      <c r="BW38" s="58">
        <f>BW35+BW36+BW37</f>
        <v>14</v>
      </c>
      <c r="BX38" s="59">
        <f>SUM(BX35:BX37)</f>
        <v>1</v>
      </c>
      <c r="BY38" s="49"/>
      <c r="BZ38" s="48"/>
      <c r="CA38" s="48"/>
      <c r="CB38" s="48"/>
      <c r="CC38" s="48"/>
      <c r="CD38" s="25"/>
      <c r="CE38" s="25"/>
      <c r="CF38" s="25"/>
      <c r="CO38"/>
      <c r="CP38" s="25"/>
      <c r="CQ38" s="25"/>
      <c r="CR38" s="52">
        <f>CR37/CS34</f>
        <v>5.8823529411764705E-2</v>
      </c>
      <c r="CS38" s="52">
        <f>CS37/CS34</f>
        <v>0.11764705882352941</v>
      </c>
      <c r="CT38" s="52">
        <f>CT37/CS34</f>
        <v>0.17647058823529413</v>
      </c>
      <c r="CU38" s="52">
        <f>CU37/CS34</f>
        <v>0.6470588235294118</v>
      </c>
      <c r="CV38" s="48"/>
      <c r="CW38" s="48"/>
      <c r="CX38" s="48"/>
      <c r="CY38" s="48"/>
      <c r="CZ38"/>
    </row>
    <row r="39" spans="1:104" ht="15" customHeight="1" x14ac:dyDescent="0.25">
      <c r="A39" s="442"/>
      <c r="B39" s="223">
        <v>37</v>
      </c>
      <c r="C39" s="9">
        <v>552</v>
      </c>
      <c r="D39" s="6">
        <v>30098169</v>
      </c>
      <c r="E39" s="7" t="s">
        <v>517</v>
      </c>
      <c r="F39" s="7" t="s">
        <v>521</v>
      </c>
      <c r="G39" s="7" t="s">
        <v>524</v>
      </c>
      <c r="H39" s="7" t="s">
        <v>553</v>
      </c>
      <c r="I39" s="7">
        <v>44885.77847222222</v>
      </c>
      <c r="J39" s="7" t="s">
        <v>548</v>
      </c>
      <c r="K39" s="115" t="s">
        <v>126</v>
      </c>
      <c r="L39" s="2">
        <v>44881</v>
      </c>
      <c r="M39" s="3">
        <v>0.8520833333333333</v>
      </c>
      <c r="N39" s="11" t="s">
        <v>548</v>
      </c>
      <c r="O39" s="2">
        <v>44885</v>
      </c>
      <c r="P39" s="3">
        <v>0.77847222222222223</v>
      </c>
      <c r="Q39" s="2">
        <v>44882</v>
      </c>
      <c r="R39" s="3">
        <v>0.79999999999999993</v>
      </c>
      <c r="S39" s="11" t="s">
        <v>548</v>
      </c>
      <c r="T39" s="214">
        <v>44882</v>
      </c>
      <c r="U39" s="215">
        <v>0.80138888888888893</v>
      </c>
      <c r="V39" s="218" t="s">
        <v>548</v>
      </c>
      <c r="W39" s="12">
        <f t="shared" si="0"/>
        <v>-2.9770833333313931</v>
      </c>
      <c r="X39" s="13">
        <v>44884</v>
      </c>
      <c r="Y39" s="14">
        <v>0.69513888888888886</v>
      </c>
      <c r="Z39" s="218" t="s">
        <v>548</v>
      </c>
      <c r="AA39" s="15">
        <f t="shared" si="3"/>
        <v>1.8937500000029104</v>
      </c>
      <c r="AB39" s="13">
        <v>44885</v>
      </c>
      <c r="AC39" s="14">
        <v>0.70624999999999993</v>
      </c>
      <c r="AD39" s="218" t="s">
        <v>548</v>
      </c>
      <c r="AE39" s="15">
        <f t="shared" si="4"/>
        <v>1.0111111111109494</v>
      </c>
      <c r="AF39" s="214">
        <v>44888</v>
      </c>
      <c r="AG39" s="215">
        <v>0.64027777777777783</v>
      </c>
      <c r="AH39" s="218" t="s">
        <v>548</v>
      </c>
      <c r="AI39" s="11" t="s">
        <v>570</v>
      </c>
      <c r="AJ39" s="385">
        <f t="shared" si="5"/>
        <v>5.8388888888875954</v>
      </c>
      <c r="AK39" s="214">
        <v>44901</v>
      </c>
      <c r="AL39" s="215">
        <v>0.68194444444444446</v>
      </c>
      <c r="AM39" s="218" t="s">
        <v>549</v>
      </c>
      <c r="AN39" s="15">
        <f t="shared" si="6"/>
        <v>18.880555555551837</v>
      </c>
      <c r="AO39" s="214"/>
      <c r="AP39" s="215"/>
      <c r="AQ39" s="18">
        <f t="shared" si="7"/>
        <v>-44882.801388888889</v>
      </c>
      <c r="AR39" s="214"/>
      <c r="AS39" s="215"/>
      <c r="AT39" s="218"/>
      <c r="AU39" s="19">
        <f t="shared" si="8"/>
        <v>-44882.801388888889</v>
      </c>
      <c r="AV39" s="152"/>
      <c r="AW39" s="152" t="s">
        <v>1293</v>
      </c>
      <c r="AX39" s="20" t="s">
        <v>148</v>
      </c>
      <c r="AY39" s="20" t="s">
        <v>156</v>
      </c>
      <c r="AZ39" s="20" t="s">
        <v>210</v>
      </c>
      <c r="BA39" s="369" t="s">
        <v>440</v>
      </c>
      <c r="BB39" s="270" t="s">
        <v>1198</v>
      </c>
      <c r="BC39" s="264" t="s">
        <v>1199</v>
      </c>
      <c r="BD39" s="24"/>
      <c r="BE39" s="23" t="s">
        <v>74</v>
      </c>
      <c r="BF39" s="23"/>
      <c r="BK39" s="25"/>
      <c r="BL39" s="25"/>
      <c r="BM39" s="25"/>
      <c r="BN39" s="25"/>
      <c r="BO39" s="25"/>
      <c r="BP39" s="25"/>
      <c r="BQ39" s="25"/>
      <c r="BR39" s="25"/>
      <c r="BS39" s="25"/>
      <c r="BT39" s="25"/>
      <c r="BU39" s="25"/>
      <c r="BV39" s="51" t="s">
        <v>77</v>
      </c>
      <c r="BW39" s="44">
        <v>6</v>
      </c>
      <c r="BX39" s="60">
        <f>BW39/BW41</f>
        <v>0.42857142857142855</v>
      </c>
      <c r="BY39" s="49"/>
      <c r="BZ39" s="48"/>
      <c r="CA39" s="48"/>
      <c r="CB39" s="48"/>
      <c r="CC39" s="48"/>
      <c r="CD39" s="25"/>
      <c r="CE39" s="25"/>
      <c r="CF39" s="25"/>
      <c r="CG39" s="28" t="s">
        <v>64</v>
      </c>
      <c r="CH39" s="29" t="s">
        <v>65</v>
      </c>
      <c r="CI39" s="30" t="s">
        <v>66</v>
      </c>
      <c r="CJ39" s="31" t="s">
        <v>39</v>
      </c>
      <c r="CK39" s="32" t="s">
        <v>41</v>
      </c>
      <c r="CL39" s="33" t="s">
        <v>63</v>
      </c>
      <c r="CM39" s="34" t="s">
        <v>52</v>
      </c>
      <c r="CN39" s="35" t="s">
        <v>67</v>
      </c>
      <c r="CO39"/>
      <c r="CP39" s="25"/>
      <c r="CQ39" s="25"/>
      <c r="CR39" s="61"/>
      <c r="CS39" s="61"/>
      <c r="CT39" s="61"/>
      <c r="CU39" s="61"/>
      <c r="CV39" s="48"/>
      <c r="CW39" s="48"/>
      <c r="CX39" s="48"/>
      <c r="CY39" s="48"/>
      <c r="CZ39"/>
    </row>
    <row r="40" spans="1:104" ht="15" customHeight="1" x14ac:dyDescent="0.25">
      <c r="A40" s="442"/>
      <c r="B40" s="223">
        <v>38</v>
      </c>
      <c r="C40" s="9">
        <v>490</v>
      </c>
      <c r="D40" s="6">
        <v>30089173</v>
      </c>
      <c r="E40" s="7" t="s">
        <v>517</v>
      </c>
      <c r="F40" s="7" t="s">
        <v>521</v>
      </c>
      <c r="G40" s="7" t="s">
        <v>524</v>
      </c>
      <c r="H40" s="7" t="s">
        <v>59</v>
      </c>
      <c r="I40" s="7">
        <v>44886.652777777781</v>
      </c>
      <c r="J40" s="7" t="s">
        <v>548</v>
      </c>
      <c r="K40" s="115" t="s">
        <v>126</v>
      </c>
      <c r="L40" s="2">
        <v>44865</v>
      </c>
      <c r="M40" s="3">
        <v>0.4069444444444445</v>
      </c>
      <c r="N40" s="11" t="s">
        <v>548</v>
      </c>
      <c r="O40" s="2">
        <v>44886</v>
      </c>
      <c r="P40" s="3">
        <v>0.65277777777777779</v>
      </c>
      <c r="Q40" s="2">
        <v>44886</v>
      </c>
      <c r="R40" s="3">
        <v>0.65138888888888891</v>
      </c>
      <c r="S40" s="11" t="s">
        <v>548</v>
      </c>
      <c r="T40" s="214">
        <v>44886</v>
      </c>
      <c r="U40" s="215">
        <v>0.65277777777777779</v>
      </c>
      <c r="V40" s="218" t="s">
        <v>548</v>
      </c>
      <c r="W40" s="12">
        <f t="shared" si="0"/>
        <v>0</v>
      </c>
      <c r="X40" s="13"/>
      <c r="Y40" s="14"/>
      <c r="Z40" s="218"/>
      <c r="AA40" s="15">
        <f t="shared" si="3"/>
        <v>-44886.652777777781</v>
      </c>
      <c r="AB40" s="13"/>
      <c r="AC40" s="14"/>
      <c r="AD40" s="11"/>
      <c r="AE40" s="15">
        <f t="shared" si="4"/>
        <v>0</v>
      </c>
      <c r="AF40" s="214"/>
      <c r="AG40" s="215"/>
      <c r="AH40" s="218"/>
      <c r="AI40" s="11"/>
      <c r="AJ40" s="385">
        <f t="shared" si="5"/>
        <v>-44886.652777777781</v>
      </c>
      <c r="AK40" s="214"/>
      <c r="AL40" s="215"/>
      <c r="AM40" s="218"/>
      <c r="AN40" s="15">
        <f t="shared" si="6"/>
        <v>-44886.652777777781</v>
      </c>
      <c r="AO40" s="214">
        <v>44894</v>
      </c>
      <c r="AP40" s="215">
        <v>0.4381944444444445</v>
      </c>
      <c r="AQ40" s="18">
        <f t="shared" si="7"/>
        <v>7.7854166666656965</v>
      </c>
      <c r="AR40" s="214">
        <v>44895</v>
      </c>
      <c r="AS40" s="215">
        <v>0.47916666666666669</v>
      </c>
      <c r="AT40" s="218" t="s">
        <v>549</v>
      </c>
      <c r="AU40" s="19">
        <f t="shared" si="8"/>
        <v>8.8263888888832298</v>
      </c>
      <c r="AV40" s="152"/>
      <c r="AW40" s="152" t="s">
        <v>1294</v>
      </c>
      <c r="AX40" s="20" t="s">
        <v>132</v>
      </c>
      <c r="AY40" s="20" t="s">
        <v>134</v>
      </c>
      <c r="AZ40" s="20" t="s">
        <v>152</v>
      </c>
      <c r="BA40" s="369" t="s">
        <v>188</v>
      </c>
      <c r="BB40" s="270" t="s">
        <v>756</v>
      </c>
      <c r="BC40" s="264" t="s">
        <v>757</v>
      </c>
      <c r="BD40" s="24"/>
      <c r="BE40" s="23" t="s">
        <v>74</v>
      </c>
      <c r="BF40" s="23"/>
      <c r="BK40" s="25"/>
      <c r="BL40" s="25"/>
      <c r="BM40" s="25"/>
      <c r="BN40" s="25"/>
      <c r="BO40" s="25"/>
      <c r="BP40" s="25"/>
      <c r="BQ40" s="25"/>
      <c r="BR40" s="25"/>
      <c r="BS40" s="25"/>
      <c r="BT40" s="25"/>
      <c r="BU40" s="25"/>
      <c r="BV40" s="51" t="s">
        <v>78</v>
      </c>
      <c r="BW40" s="44">
        <v>8</v>
      </c>
      <c r="BX40" s="60">
        <f>BW40/BW41</f>
        <v>0.5714285714285714</v>
      </c>
      <c r="BY40" s="49"/>
      <c r="BZ40" s="25"/>
      <c r="CA40" s="25"/>
      <c r="CB40" s="25"/>
      <c r="CC40" s="25"/>
      <c r="CD40" s="25"/>
      <c r="CE40" s="25"/>
      <c r="CF40" s="25"/>
      <c r="CG40" s="36" t="s">
        <v>567</v>
      </c>
      <c r="CH40" s="37">
        <v>11</v>
      </c>
      <c r="CI40" s="38">
        <f>CH40/CH42</f>
        <v>0.35483870967741937</v>
      </c>
      <c r="CJ40" s="39">
        <v>1</v>
      </c>
      <c r="CK40" s="39"/>
      <c r="CL40" s="39">
        <v>1</v>
      </c>
      <c r="CM40" s="39">
        <v>9</v>
      </c>
      <c r="CN40" s="40">
        <f>CH40</f>
        <v>11</v>
      </c>
      <c r="CO40"/>
      <c r="CP40" s="25"/>
      <c r="CQ40" s="25"/>
      <c r="CR40" s="54" t="s">
        <v>73</v>
      </c>
      <c r="CS40" s="35">
        <v>6</v>
      </c>
      <c r="CT40" s="46">
        <f>CS40/CS43</f>
        <v>0.35294117647058826</v>
      </c>
      <c r="CU40" s="47"/>
      <c r="CV40" s="48"/>
      <c r="CW40" s="48"/>
      <c r="CX40"/>
      <c r="CY40"/>
      <c r="CZ40"/>
    </row>
    <row r="41" spans="1:104" ht="15" customHeight="1" x14ac:dyDescent="0.25">
      <c r="A41" s="442"/>
      <c r="B41" s="223">
        <v>39</v>
      </c>
      <c r="C41" s="5">
        <v>575</v>
      </c>
      <c r="D41" s="6">
        <v>1372858</v>
      </c>
      <c r="E41" s="7" t="s">
        <v>517</v>
      </c>
      <c r="F41" s="7" t="s">
        <v>521</v>
      </c>
      <c r="G41" s="7" t="s">
        <v>524</v>
      </c>
      <c r="H41" s="7" t="s">
        <v>544</v>
      </c>
      <c r="I41" s="7">
        <v>44886.801388888889</v>
      </c>
      <c r="J41" s="7" t="s">
        <v>548</v>
      </c>
      <c r="K41" s="115" t="s">
        <v>41</v>
      </c>
      <c r="L41" s="2">
        <v>44886</v>
      </c>
      <c r="M41" s="3">
        <v>0.7319444444444444</v>
      </c>
      <c r="N41" s="11" t="s">
        <v>548</v>
      </c>
      <c r="O41" s="2">
        <v>44886</v>
      </c>
      <c r="P41" s="3">
        <v>0.80138888888888893</v>
      </c>
      <c r="Q41" s="2">
        <v>44886</v>
      </c>
      <c r="R41" s="3">
        <v>0.80069444444444438</v>
      </c>
      <c r="S41" s="11" t="s">
        <v>548</v>
      </c>
      <c r="T41" s="214">
        <v>44886</v>
      </c>
      <c r="U41" s="215">
        <v>0.80138888888888893</v>
      </c>
      <c r="V41" s="218" t="s">
        <v>548</v>
      </c>
      <c r="W41" s="12">
        <f t="shared" si="0"/>
        <v>0</v>
      </c>
      <c r="X41" s="13"/>
      <c r="Y41" s="14"/>
      <c r="Z41" s="11"/>
      <c r="AA41" s="15">
        <f t="shared" si="3"/>
        <v>-44886.801388888889</v>
      </c>
      <c r="AB41" s="13"/>
      <c r="AC41" s="14"/>
      <c r="AD41" s="11"/>
      <c r="AE41" s="15">
        <f t="shared" si="4"/>
        <v>0</v>
      </c>
      <c r="AF41" s="214"/>
      <c r="AG41" s="215"/>
      <c r="AH41" s="218"/>
      <c r="AI41" s="11"/>
      <c r="AJ41" s="385">
        <f t="shared" si="5"/>
        <v>-44886.801388888889</v>
      </c>
      <c r="AK41" s="214"/>
      <c r="AL41" s="215"/>
      <c r="AM41" s="218"/>
      <c r="AN41" s="15">
        <f t="shared" si="6"/>
        <v>-44886.801388888889</v>
      </c>
      <c r="AO41" s="214">
        <v>44888</v>
      </c>
      <c r="AP41" s="215">
        <v>0.49305555555555558</v>
      </c>
      <c r="AQ41" s="18">
        <f t="shared" si="7"/>
        <v>1.6916666666656965</v>
      </c>
      <c r="AR41" s="214">
        <v>44888</v>
      </c>
      <c r="AS41" s="215">
        <v>0.79652777777777783</v>
      </c>
      <c r="AT41" s="218" t="s">
        <v>548</v>
      </c>
      <c r="AU41" s="19">
        <f t="shared" si="8"/>
        <v>1.9951388888875954</v>
      </c>
      <c r="AV41" s="152"/>
      <c r="AW41" s="152" t="s">
        <v>1295</v>
      </c>
      <c r="AX41" s="20" t="s">
        <v>140</v>
      </c>
      <c r="AY41" s="20" t="s">
        <v>162</v>
      </c>
      <c r="AZ41" s="20" t="s">
        <v>1185</v>
      </c>
      <c r="BA41" s="369" t="s">
        <v>482</v>
      </c>
      <c r="BB41" s="270" t="s">
        <v>811</v>
      </c>
      <c r="BC41" s="264" t="s">
        <v>812</v>
      </c>
      <c r="BD41" s="24"/>
      <c r="BE41" s="23" t="s">
        <v>74</v>
      </c>
      <c r="BF41" s="23"/>
      <c r="BK41" s="25"/>
      <c r="BL41" s="25"/>
      <c r="BM41" s="25"/>
      <c r="BN41" s="25"/>
      <c r="BO41" s="25"/>
      <c r="BP41" s="25"/>
      <c r="BQ41" s="25"/>
      <c r="BR41" s="25"/>
      <c r="BS41" s="25"/>
      <c r="BT41" s="25"/>
      <c r="BU41" s="25"/>
      <c r="BV41" s="57" t="s">
        <v>67</v>
      </c>
      <c r="BW41" s="58">
        <f>BW39+BW40</f>
        <v>14</v>
      </c>
      <c r="BX41" s="59">
        <f>BX39+BX40</f>
        <v>1</v>
      </c>
      <c r="BY41" s="49"/>
      <c r="BZ41" s="25"/>
      <c r="CA41" s="25"/>
      <c r="CB41" s="25"/>
      <c r="CC41" s="25"/>
      <c r="CD41" s="25"/>
      <c r="CE41" s="25"/>
      <c r="CF41" s="25"/>
      <c r="CG41" s="36" t="s">
        <v>548</v>
      </c>
      <c r="CH41" s="37">
        <v>20</v>
      </c>
      <c r="CI41" s="38">
        <f>CH41/CH42</f>
        <v>0.64516129032258063</v>
      </c>
      <c r="CJ41" s="39">
        <v>5</v>
      </c>
      <c r="CK41" s="39">
        <v>1</v>
      </c>
      <c r="CL41" s="39">
        <v>2</v>
      </c>
      <c r="CM41" s="39">
        <v>12</v>
      </c>
      <c r="CN41" s="40">
        <f>CH41</f>
        <v>20</v>
      </c>
      <c r="CO41"/>
      <c r="CP41" s="25"/>
      <c r="CQ41" s="25"/>
      <c r="CR41" s="51" t="s">
        <v>75</v>
      </c>
      <c r="CS41" s="44">
        <v>8</v>
      </c>
      <c r="CT41" s="46">
        <f>CS41/CS43</f>
        <v>0.47058823529411764</v>
      </c>
      <c r="CU41" s="55"/>
      <c r="CV41" s="48"/>
      <c r="CW41" s="48"/>
      <c r="CX41"/>
      <c r="CY41"/>
      <c r="CZ41"/>
    </row>
    <row r="42" spans="1:104" ht="15" customHeight="1" x14ac:dyDescent="0.25">
      <c r="A42" s="442"/>
      <c r="B42" s="223">
        <v>40</v>
      </c>
      <c r="C42" s="5">
        <v>569</v>
      </c>
      <c r="D42" s="6">
        <v>30091948</v>
      </c>
      <c r="E42" s="7" t="s">
        <v>518</v>
      </c>
      <c r="F42" s="7" t="s">
        <v>521</v>
      </c>
      <c r="G42" s="7" t="s">
        <v>524</v>
      </c>
      <c r="H42" s="7" t="s">
        <v>48</v>
      </c>
      <c r="I42" s="7">
        <v>44886.8125</v>
      </c>
      <c r="J42" s="7" t="s">
        <v>548</v>
      </c>
      <c r="K42" s="115" t="s">
        <v>41</v>
      </c>
      <c r="L42" s="2">
        <v>44884</v>
      </c>
      <c r="M42" s="3">
        <v>0.77361111111111114</v>
      </c>
      <c r="N42" s="11" t="s">
        <v>548</v>
      </c>
      <c r="O42" s="2">
        <v>44886</v>
      </c>
      <c r="P42" s="3">
        <v>0.8125</v>
      </c>
      <c r="Q42" s="2">
        <v>44886</v>
      </c>
      <c r="R42" s="3">
        <v>0.81111111111111101</v>
      </c>
      <c r="S42" s="11" t="s">
        <v>548</v>
      </c>
      <c r="T42" s="214">
        <v>44886</v>
      </c>
      <c r="U42" s="215">
        <v>0.8125</v>
      </c>
      <c r="V42" s="218" t="s">
        <v>548</v>
      </c>
      <c r="W42" s="12">
        <f t="shared" si="0"/>
        <v>0</v>
      </c>
      <c r="X42" s="13"/>
      <c r="Y42" s="14"/>
      <c r="Z42" s="11"/>
      <c r="AA42" s="15">
        <f t="shared" si="3"/>
        <v>-44886.8125</v>
      </c>
      <c r="AB42" s="13"/>
      <c r="AC42" s="14"/>
      <c r="AD42" s="11"/>
      <c r="AE42" s="15">
        <f t="shared" si="4"/>
        <v>0</v>
      </c>
      <c r="AF42" s="214"/>
      <c r="AG42" s="215"/>
      <c r="AH42" s="218"/>
      <c r="AI42" s="11"/>
      <c r="AJ42" s="385">
        <f t="shared" si="5"/>
        <v>-44886.8125</v>
      </c>
      <c r="AK42" s="214"/>
      <c r="AL42" s="215"/>
      <c r="AM42" s="218"/>
      <c r="AN42" s="15">
        <f t="shared" si="6"/>
        <v>-44886.8125</v>
      </c>
      <c r="AO42" s="214">
        <v>44887</v>
      </c>
      <c r="AP42" s="215">
        <v>0.62708333333333333</v>
      </c>
      <c r="AQ42" s="18">
        <f t="shared" si="7"/>
        <v>0.81458333333284827</v>
      </c>
      <c r="AR42" s="214">
        <v>44888</v>
      </c>
      <c r="AS42" s="215">
        <v>0.79583333333333339</v>
      </c>
      <c r="AT42" s="218" t="s">
        <v>548</v>
      </c>
      <c r="AU42" s="19">
        <f t="shared" si="8"/>
        <v>1.9833333333299379</v>
      </c>
      <c r="AV42" s="152"/>
      <c r="AW42" s="152" t="s">
        <v>1265</v>
      </c>
      <c r="AX42" s="20" t="s">
        <v>140</v>
      </c>
      <c r="AY42" s="20" t="s">
        <v>162</v>
      </c>
      <c r="AZ42" s="20" t="s">
        <v>1185</v>
      </c>
      <c r="BA42" s="369" t="s">
        <v>482</v>
      </c>
      <c r="BB42" s="270" t="s">
        <v>813</v>
      </c>
      <c r="BC42" s="264" t="s">
        <v>814</v>
      </c>
      <c r="BD42" s="24"/>
      <c r="BE42" s="23" t="s">
        <v>74</v>
      </c>
      <c r="BF42" s="23"/>
      <c r="BK42" s="25"/>
      <c r="BL42" s="25"/>
      <c r="BM42" s="25"/>
      <c r="BN42" s="25"/>
      <c r="BO42" s="25"/>
      <c r="BP42" s="25"/>
      <c r="BQ42" s="25"/>
      <c r="BR42" s="25"/>
      <c r="BS42" s="25"/>
      <c r="BT42" s="25"/>
      <c r="BU42" s="25"/>
      <c r="BV42" s="25"/>
      <c r="BW42" s="25"/>
      <c r="BX42" s="25"/>
      <c r="BY42" s="49"/>
      <c r="CD42" s="25"/>
      <c r="CE42" s="25"/>
      <c r="CF42" s="25"/>
      <c r="CG42" s="41" t="s">
        <v>67</v>
      </c>
      <c r="CH42" s="42">
        <v>31</v>
      </c>
      <c r="CI42" s="43">
        <f>CI40+CI41</f>
        <v>1</v>
      </c>
      <c r="CJ42" s="126">
        <f>SUBTOTAL(9,CJ40:CJ41)</f>
        <v>6</v>
      </c>
      <c r="CK42" s="126">
        <f>SUBTOTAL(9,CK40:CK41)</f>
        <v>1</v>
      </c>
      <c r="CL42" s="126">
        <f>SUBTOTAL(9,CL40:CL41)</f>
        <v>3</v>
      </c>
      <c r="CM42" s="126">
        <f>SUBTOTAL(9,CM40:CM41)</f>
        <v>21</v>
      </c>
      <c r="CN42" s="42">
        <f>SUM(CJ42:CM42)</f>
        <v>31</v>
      </c>
      <c r="CO42"/>
      <c r="CP42" s="25"/>
      <c r="CQ42" s="25"/>
      <c r="CR42" s="51" t="s">
        <v>76</v>
      </c>
      <c r="CS42" s="44">
        <v>3</v>
      </c>
      <c r="CT42" s="46">
        <f>CS42/CS43</f>
        <v>0.17647058823529413</v>
      </c>
      <c r="CU42" s="55"/>
      <c r="CV42" s="48"/>
      <c r="CW42" s="48"/>
      <c r="CX42"/>
      <c r="CY42"/>
      <c r="CZ42"/>
    </row>
    <row r="43" spans="1:104" ht="15" customHeight="1" x14ac:dyDescent="0.25">
      <c r="A43" s="442"/>
      <c r="B43" s="223">
        <v>41</v>
      </c>
      <c r="C43" s="9">
        <v>571</v>
      </c>
      <c r="D43" s="6">
        <v>30233381</v>
      </c>
      <c r="E43" s="7" t="s">
        <v>517</v>
      </c>
      <c r="F43" s="7" t="s">
        <v>521</v>
      </c>
      <c r="G43" s="7" t="s">
        <v>524</v>
      </c>
      <c r="H43" s="7" t="s">
        <v>553</v>
      </c>
      <c r="I43" s="7">
        <v>44887.414583333331</v>
      </c>
      <c r="J43" s="7" t="s">
        <v>549</v>
      </c>
      <c r="K43" s="115" t="s">
        <v>126</v>
      </c>
      <c r="L43" s="2">
        <v>44885</v>
      </c>
      <c r="M43" s="3">
        <v>0.51944444444444449</v>
      </c>
      <c r="N43" s="11" t="s">
        <v>549</v>
      </c>
      <c r="O43" s="2">
        <v>44887</v>
      </c>
      <c r="P43" s="3">
        <v>0.4145833333333333</v>
      </c>
      <c r="Q43" s="2">
        <v>44885</v>
      </c>
      <c r="R43" s="3">
        <v>0.58611111111111114</v>
      </c>
      <c r="S43" s="11" t="s">
        <v>549</v>
      </c>
      <c r="T43" s="214">
        <v>44885</v>
      </c>
      <c r="U43" s="215">
        <v>0.59513888888888888</v>
      </c>
      <c r="V43" s="218" t="s">
        <v>549</v>
      </c>
      <c r="W43" s="12">
        <f t="shared" si="0"/>
        <v>-1.8194444444452529</v>
      </c>
      <c r="X43" s="13">
        <v>44885</v>
      </c>
      <c r="Y43" s="14">
        <v>0.65763888888888888</v>
      </c>
      <c r="Z43" s="218" t="s">
        <v>549</v>
      </c>
      <c r="AA43" s="15">
        <f t="shared" si="3"/>
        <v>6.25E-2</v>
      </c>
      <c r="AB43" s="13">
        <v>44887</v>
      </c>
      <c r="AC43" s="14">
        <v>0.4145833333333333</v>
      </c>
      <c r="AD43" s="218" t="s">
        <v>549</v>
      </c>
      <c r="AE43" s="15">
        <f t="shared" si="4"/>
        <v>1.7569444444452529</v>
      </c>
      <c r="AF43" s="214"/>
      <c r="AG43" s="215"/>
      <c r="AH43" s="218"/>
      <c r="AI43" s="11"/>
      <c r="AJ43" s="385">
        <f t="shared" si="5"/>
        <v>-44885.595138888886</v>
      </c>
      <c r="AK43" s="214"/>
      <c r="AL43" s="215"/>
      <c r="AM43" s="218"/>
      <c r="AN43" s="15">
        <f t="shared" si="6"/>
        <v>-44885.595138888886</v>
      </c>
      <c r="AO43" s="214">
        <v>44887</v>
      </c>
      <c r="AP43" s="215">
        <v>0.70763888888888893</v>
      </c>
      <c r="AQ43" s="18">
        <f t="shared" si="7"/>
        <v>2.1125000000029104</v>
      </c>
      <c r="AR43" s="214">
        <v>44892</v>
      </c>
      <c r="AS43" s="215">
        <v>0.60347222222222219</v>
      </c>
      <c r="AT43" s="218" t="s">
        <v>549</v>
      </c>
      <c r="AU43" s="19">
        <f t="shared" si="8"/>
        <v>7.008333333338669</v>
      </c>
      <c r="AV43" s="152"/>
      <c r="AW43" s="152" t="s">
        <v>1296</v>
      </c>
      <c r="AX43" s="20" t="s">
        <v>140</v>
      </c>
      <c r="AY43" s="20" t="s">
        <v>162</v>
      </c>
      <c r="AZ43" s="20" t="s">
        <v>1185</v>
      </c>
      <c r="BA43" s="369" t="s">
        <v>484</v>
      </c>
      <c r="BB43" s="270" t="s">
        <v>815</v>
      </c>
      <c r="BC43" s="264" t="s">
        <v>816</v>
      </c>
      <c r="BD43" s="24"/>
      <c r="BE43" s="23" t="s">
        <v>128</v>
      </c>
      <c r="BF43" s="23"/>
      <c r="BK43" s="25"/>
      <c r="BL43" s="25"/>
      <c r="BM43" s="25"/>
      <c r="BN43" s="25"/>
      <c r="BO43" s="25"/>
      <c r="BP43" s="25"/>
      <c r="BQ43" s="25"/>
      <c r="BR43" s="25"/>
      <c r="BS43" s="25"/>
      <c r="BT43" s="25"/>
      <c r="BU43" s="25"/>
      <c r="BV43" s="25"/>
      <c r="BW43"/>
      <c r="BX43"/>
      <c r="BY43" s="25"/>
      <c r="CD43" s="25"/>
      <c r="CE43" s="25"/>
      <c r="CF43" s="25"/>
      <c r="CO43"/>
      <c r="CP43" s="25"/>
      <c r="CQ43" s="25"/>
      <c r="CR43" s="57" t="s">
        <v>67</v>
      </c>
      <c r="CS43" s="58">
        <f>CS40+CS41+CS42</f>
        <v>17</v>
      </c>
      <c r="CT43" s="59">
        <f>SUM(CT40:CT42)</f>
        <v>1</v>
      </c>
      <c r="CU43" s="49"/>
      <c r="CV43" s="48"/>
      <c r="CW43" s="48"/>
      <c r="CX43"/>
      <c r="CY43"/>
      <c r="CZ43"/>
    </row>
    <row r="44" spans="1:104" ht="15" customHeight="1" x14ac:dyDescent="0.25">
      <c r="A44" s="442"/>
      <c r="B44" s="223">
        <v>42</v>
      </c>
      <c r="C44" s="9">
        <v>577</v>
      </c>
      <c r="D44" s="6">
        <v>1222128</v>
      </c>
      <c r="E44" s="7" t="s">
        <v>518</v>
      </c>
      <c r="F44" s="7" t="s">
        <v>523</v>
      </c>
      <c r="G44" s="7" t="s">
        <v>524</v>
      </c>
      <c r="H44" s="7" t="s">
        <v>538</v>
      </c>
      <c r="I44" s="7">
        <v>44887.468055555553</v>
      </c>
      <c r="J44" s="7" t="s">
        <v>549</v>
      </c>
      <c r="K44" s="115" t="s">
        <v>126</v>
      </c>
      <c r="L44" s="2">
        <v>44887</v>
      </c>
      <c r="M44" s="3">
        <v>0.46527777777777773</v>
      </c>
      <c r="N44" s="11" t="s">
        <v>549</v>
      </c>
      <c r="O44" s="2">
        <v>44887</v>
      </c>
      <c r="P44" s="3">
        <v>0.4680555555555555</v>
      </c>
      <c r="Q44" s="2">
        <v>44887</v>
      </c>
      <c r="R44" s="3">
        <v>0.4680555555555555</v>
      </c>
      <c r="S44" s="11" t="s">
        <v>549</v>
      </c>
      <c r="T44" s="214">
        <v>44887</v>
      </c>
      <c r="U44" s="215">
        <v>0.4680555555555555</v>
      </c>
      <c r="V44" s="218" t="s">
        <v>549</v>
      </c>
      <c r="W44" s="12">
        <f t="shared" si="0"/>
        <v>0</v>
      </c>
      <c r="X44" s="13">
        <v>44889</v>
      </c>
      <c r="Y44" s="14">
        <v>0.44722222222222219</v>
      </c>
      <c r="Z44" s="218" t="s">
        <v>549</v>
      </c>
      <c r="AA44" s="15">
        <f t="shared" si="3"/>
        <v>1.9791666666715173</v>
      </c>
      <c r="AB44" s="13"/>
      <c r="AC44" s="14"/>
      <c r="AD44" s="11"/>
      <c r="AE44" s="15">
        <f t="shared" si="4"/>
        <v>-44889.447222222225</v>
      </c>
      <c r="AF44" s="214"/>
      <c r="AG44" s="215"/>
      <c r="AH44" s="218"/>
      <c r="AI44" s="11"/>
      <c r="AJ44" s="385">
        <f t="shared" si="5"/>
        <v>-44887.468055555553</v>
      </c>
      <c r="AK44" s="214"/>
      <c r="AL44" s="215"/>
      <c r="AM44" s="218"/>
      <c r="AN44" s="15">
        <f t="shared" si="6"/>
        <v>-44887.468055555553</v>
      </c>
      <c r="AO44" s="214">
        <v>44890</v>
      </c>
      <c r="AP44" s="215">
        <v>0.9243055555555556</v>
      </c>
      <c r="AQ44" s="18">
        <f t="shared" si="7"/>
        <v>3.4562500000029104</v>
      </c>
      <c r="AR44" s="214">
        <v>44894</v>
      </c>
      <c r="AS44" s="215">
        <v>0.40069444444444446</v>
      </c>
      <c r="AT44" s="218" t="s">
        <v>549</v>
      </c>
      <c r="AU44" s="19">
        <f t="shared" si="8"/>
        <v>6.9326388888875954</v>
      </c>
      <c r="AV44" s="152"/>
      <c r="AW44" s="152" t="s">
        <v>1297</v>
      </c>
      <c r="AX44" s="20" t="s">
        <v>148</v>
      </c>
      <c r="AY44" s="20" t="s">
        <v>150</v>
      </c>
      <c r="AZ44" s="20" t="s">
        <v>1111</v>
      </c>
      <c r="BA44" s="369" t="s">
        <v>390</v>
      </c>
      <c r="BB44" s="270" t="s">
        <v>817</v>
      </c>
      <c r="BC44" s="264" t="s">
        <v>818</v>
      </c>
      <c r="BD44" s="24"/>
      <c r="BE44" s="23" t="s">
        <v>74</v>
      </c>
      <c r="BF44" s="23"/>
      <c r="BK44" s="25"/>
      <c r="BL44" s="25"/>
      <c r="BM44" s="25"/>
      <c r="BN44" s="25"/>
      <c r="BO44" s="25"/>
      <c r="BP44" s="25"/>
      <c r="BQ44" s="25"/>
      <c r="BR44" s="25"/>
      <c r="BS44" s="25"/>
      <c r="BT44" s="25"/>
      <c r="BU44" s="25"/>
      <c r="BY44"/>
      <c r="CD44" s="25"/>
      <c r="CE44" s="25"/>
      <c r="CF44" s="25"/>
      <c r="CL44"/>
      <c r="CM44"/>
      <c r="CN44"/>
      <c r="CO44"/>
      <c r="CP44" s="25"/>
      <c r="CQ44" s="25"/>
      <c r="CR44" s="54" t="s">
        <v>77</v>
      </c>
      <c r="CS44" s="54">
        <v>21</v>
      </c>
      <c r="CT44" s="297">
        <f>CS44/CS47</f>
        <v>0.72413793103448276</v>
      </c>
      <c r="CU44" s="49"/>
      <c r="CV44" s="48"/>
      <c r="CW44" s="48"/>
      <c r="CX44"/>
      <c r="CY44"/>
      <c r="CZ44"/>
    </row>
    <row r="45" spans="1:104" ht="15" customHeight="1" x14ac:dyDescent="0.25">
      <c r="A45" s="442"/>
      <c r="B45" s="223">
        <v>43</v>
      </c>
      <c r="C45" s="9">
        <v>561</v>
      </c>
      <c r="D45" s="6">
        <v>1222128</v>
      </c>
      <c r="E45" s="7" t="s">
        <v>518</v>
      </c>
      <c r="F45" s="7" t="s">
        <v>521</v>
      </c>
      <c r="G45" s="7" t="s">
        <v>524</v>
      </c>
      <c r="H45" s="7" t="s">
        <v>59</v>
      </c>
      <c r="I45" s="7">
        <v>44887.46875</v>
      </c>
      <c r="J45" s="7" t="s">
        <v>549</v>
      </c>
      <c r="K45" s="115" t="s">
        <v>126</v>
      </c>
      <c r="L45" s="2">
        <v>44884</v>
      </c>
      <c r="M45" s="3">
        <v>0.3979166666666667</v>
      </c>
      <c r="N45" s="11" t="s">
        <v>549</v>
      </c>
      <c r="O45" s="2">
        <v>44887</v>
      </c>
      <c r="P45" s="3">
        <v>0.46875</v>
      </c>
      <c r="Q45" s="2">
        <v>44887</v>
      </c>
      <c r="R45" s="3">
        <v>0.46458333333333335</v>
      </c>
      <c r="S45" s="11" t="s">
        <v>549</v>
      </c>
      <c r="T45" s="214">
        <v>44887</v>
      </c>
      <c r="U45" s="215">
        <v>0.4694444444444445</v>
      </c>
      <c r="V45" s="218" t="s">
        <v>549</v>
      </c>
      <c r="W45" s="12">
        <f t="shared" si="0"/>
        <v>6.944444467080757E-4</v>
      </c>
      <c r="X45" s="13">
        <v>44892</v>
      </c>
      <c r="Y45" s="14">
        <v>0.59513888888888888</v>
      </c>
      <c r="Z45" s="218" t="s">
        <v>549</v>
      </c>
      <c r="AA45" s="15">
        <f t="shared" si="3"/>
        <v>5.1256944444394321</v>
      </c>
      <c r="AB45" s="13"/>
      <c r="AC45" s="14"/>
      <c r="AD45" s="11"/>
      <c r="AE45" s="15">
        <f t="shared" si="4"/>
        <v>-44892.595138888886</v>
      </c>
      <c r="AF45" s="214"/>
      <c r="AG45" s="215"/>
      <c r="AH45" s="218"/>
      <c r="AI45" s="11"/>
      <c r="AJ45" s="385">
        <f t="shared" si="5"/>
        <v>-44887.469444444447</v>
      </c>
      <c r="AK45" s="214"/>
      <c r="AL45" s="215"/>
      <c r="AM45" s="218"/>
      <c r="AN45" s="15">
        <f t="shared" si="6"/>
        <v>-44887.469444444447</v>
      </c>
      <c r="AO45" s="214">
        <v>44893</v>
      </c>
      <c r="AP45" s="215">
        <v>2.1527777777777781E-2</v>
      </c>
      <c r="AQ45" s="18">
        <f t="shared" si="7"/>
        <v>5.5520833333284827</v>
      </c>
      <c r="AR45" s="214">
        <v>44894</v>
      </c>
      <c r="AS45" s="215">
        <v>0.40902777777777777</v>
      </c>
      <c r="AT45" s="218" t="s">
        <v>549</v>
      </c>
      <c r="AU45" s="19">
        <f t="shared" si="8"/>
        <v>6.9395833333328483</v>
      </c>
      <c r="AV45" s="152">
        <v>14761</v>
      </c>
      <c r="AW45" s="152" t="s">
        <v>1289</v>
      </c>
      <c r="AX45" s="20" t="s">
        <v>132</v>
      </c>
      <c r="AY45" s="20" t="s">
        <v>134</v>
      </c>
      <c r="AZ45" s="20" t="s">
        <v>136</v>
      </c>
      <c r="BA45" s="369" t="s">
        <v>146</v>
      </c>
      <c r="BB45" s="270" t="s">
        <v>819</v>
      </c>
      <c r="BC45" s="264" t="s">
        <v>820</v>
      </c>
      <c r="BD45" s="24"/>
      <c r="BE45" s="23" t="s">
        <v>74</v>
      </c>
      <c r="BF45" s="23"/>
      <c r="BK45" s="25"/>
      <c r="BL45" s="25"/>
      <c r="BM45" s="25"/>
      <c r="BN45" s="25"/>
      <c r="BO45" s="25"/>
      <c r="BP45" s="25"/>
      <c r="BQ45" s="25"/>
      <c r="BR45" s="25"/>
      <c r="BS45" s="25"/>
      <c r="BT45" s="25"/>
      <c r="BU45" s="25"/>
      <c r="CD45" s="25"/>
      <c r="CE45" s="25"/>
      <c r="CF45" s="25"/>
      <c r="CL45"/>
      <c r="CM45"/>
      <c r="CN45"/>
      <c r="CP45" s="25"/>
      <c r="CQ45" s="25"/>
      <c r="CR45" s="54" t="s">
        <v>78</v>
      </c>
      <c r="CS45" s="54">
        <v>3</v>
      </c>
      <c r="CT45" s="297">
        <f>CS45/CS47</f>
        <v>0.10344827586206896</v>
      </c>
      <c r="CU45" s="49"/>
      <c r="CV45" s="48"/>
      <c r="CW45" s="48"/>
      <c r="CX45"/>
      <c r="CY45"/>
      <c r="CZ45"/>
    </row>
    <row r="46" spans="1:104" ht="15" customHeight="1" x14ac:dyDescent="0.25">
      <c r="A46" s="442"/>
      <c r="B46" s="223">
        <v>44</v>
      </c>
      <c r="C46" s="9">
        <v>555</v>
      </c>
      <c r="D46" s="6">
        <v>30161583</v>
      </c>
      <c r="E46" s="7" t="s">
        <v>518</v>
      </c>
      <c r="F46" s="7" t="s">
        <v>521</v>
      </c>
      <c r="G46" s="7" t="s">
        <v>524</v>
      </c>
      <c r="H46" s="7" t="s">
        <v>530</v>
      </c>
      <c r="I46" s="7">
        <v>44888.468055555553</v>
      </c>
      <c r="J46" s="7" t="s">
        <v>549</v>
      </c>
      <c r="K46" s="115" t="s">
        <v>126</v>
      </c>
      <c r="L46" s="2">
        <v>44882</v>
      </c>
      <c r="M46" s="3">
        <v>0.60625000000000007</v>
      </c>
      <c r="N46" s="11" t="s">
        <v>549</v>
      </c>
      <c r="O46" s="2">
        <v>44888</v>
      </c>
      <c r="P46" s="3">
        <v>0.4680555555555555</v>
      </c>
      <c r="Q46" s="2">
        <v>44888</v>
      </c>
      <c r="R46" s="3">
        <v>0.46736111111111112</v>
      </c>
      <c r="S46" s="11" t="s">
        <v>549</v>
      </c>
      <c r="T46" s="214">
        <v>44888</v>
      </c>
      <c r="U46" s="215">
        <v>0.4680555555555555</v>
      </c>
      <c r="V46" s="218" t="s">
        <v>549</v>
      </c>
      <c r="W46" s="12">
        <f t="shared" si="0"/>
        <v>0</v>
      </c>
      <c r="X46" s="13"/>
      <c r="Y46" s="14"/>
      <c r="Z46" s="11"/>
      <c r="AA46" s="15">
        <f t="shared" si="3"/>
        <v>-44888.468055555553</v>
      </c>
      <c r="AB46" s="13"/>
      <c r="AC46" s="14"/>
      <c r="AD46" s="11"/>
      <c r="AE46" s="15">
        <f t="shared" si="4"/>
        <v>0</v>
      </c>
      <c r="AF46" s="214"/>
      <c r="AG46" s="215"/>
      <c r="AH46" s="218"/>
      <c r="AI46" s="11"/>
      <c r="AJ46" s="385">
        <f t="shared" si="5"/>
        <v>-44888.468055555553</v>
      </c>
      <c r="AK46" s="214"/>
      <c r="AL46" s="215"/>
      <c r="AM46" s="218"/>
      <c r="AN46" s="15">
        <f t="shared" si="6"/>
        <v>-44888.468055555553</v>
      </c>
      <c r="AO46" s="214">
        <v>44888</v>
      </c>
      <c r="AP46" s="215">
        <v>0.89027777777777783</v>
      </c>
      <c r="AQ46" s="18">
        <f t="shared" si="7"/>
        <v>0.42222222222335404</v>
      </c>
      <c r="AR46" s="214">
        <v>44895</v>
      </c>
      <c r="AS46" s="215">
        <v>0.46388888888888885</v>
      </c>
      <c r="AT46" s="218" t="s">
        <v>549</v>
      </c>
      <c r="AU46" s="19">
        <f t="shared" si="8"/>
        <v>6.9958333333343035</v>
      </c>
      <c r="AV46" s="152"/>
      <c r="AW46" s="152" t="s">
        <v>1246</v>
      </c>
      <c r="AX46" s="20" t="s">
        <v>148</v>
      </c>
      <c r="AY46" s="20" t="s">
        <v>156</v>
      </c>
      <c r="AZ46" s="20" t="s">
        <v>218</v>
      </c>
      <c r="BA46" s="369" t="s">
        <v>462</v>
      </c>
      <c r="BB46" s="270" t="s">
        <v>821</v>
      </c>
      <c r="BC46" s="264" t="s">
        <v>822</v>
      </c>
      <c r="BD46" s="24"/>
      <c r="BE46" s="23" t="s">
        <v>74</v>
      </c>
      <c r="BF46" s="23"/>
      <c r="BK46" s="25"/>
      <c r="BL46" s="25"/>
      <c r="BM46" s="25"/>
      <c r="BN46" s="25"/>
      <c r="BO46" s="25"/>
      <c r="BP46" s="25"/>
      <c r="BQ46" s="25"/>
      <c r="BR46" s="25"/>
      <c r="BS46" s="25"/>
      <c r="BT46" s="25"/>
      <c r="BU46" s="25"/>
      <c r="CD46" s="25"/>
      <c r="CE46" s="25"/>
      <c r="CF46" s="25"/>
      <c r="CG46" s="45" t="s">
        <v>74</v>
      </c>
      <c r="CH46" s="35">
        <v>31</v>
      </c>
      <c r="CI46" s="46">
        <f>CH46/65</f>
        <v>0.47692307692307695</v>
      </c>
      <c r="CJ46" s="47"/>
      <c r="CK46" s="48"/>
      <c r="CL46"/>
      <c r="CM46"/>
      <c r="CN46"/>
      <c r="CP46" s="25"/>
      <c r="CQ46" s="25"/>
      <c r="CR46" s="54" t="s">
        <v>81</v>
      </c>
      <c r="CS46" s="54">
        <v>5</v>
      </c>
      <c r="CT46" s="297">
        <f>CS46/CS47</f>
        <v>0.17241379310344829</v>
      </c>
      <c r="CU46" s="49"/>
      <c r="CV46" s="48"/>
      <c r="CW46" s="48"/>
      <c r="CX46"/>
      <c r="CY46"/>
      <c r="CZ46"/>
    </row>
    <row r="47" spans="1:104" ht="15" customHeight="1" x14ac:dyDescent="0.25">
      <c r="A47" s="442"/>
      <c r="B47" s="223">
        <v>45</v>
      </c>
      <c r="C47" s="5">
        <v>579</v>
      </c>
      <c r="D47" s="6">
        <v>1713900</v>
      </c>
      <c r="E47" s="7" t="s">
        <v>518</v>
      </c>
      <c r="F47" s="7" t="s">
        <v>523</v>
      </c>
      <c r="G47" s="7" t="s">
        <v>526</v>
      </c>
      <c r="H47" s="7" t="s">
        <v>55</v>
      </c>
      <c r="I47" s="7">
        <v>44888.494444444441</v>
      </c>
      <c r="J47" s="7" t="s">
        <v>549</v>
      </c>
      <c r="K47" s="115" t="s">
        <v>39</v>
      </c>
      <c r="L47" s="2">
        <v>44888</v>
      </c>
      <c r="M47" s="3">
        <v>0.44861111111111113</v>
      </c>
      <c r="N47" s="11" t="s">
        <v>549</v>
      </c>
      <c r="O47" s="2">
        <v>44888</v>
      </c>
      <c r="P47" s="3">
        <v>0.49444444444444446</v>
      </c>
      <c r="Q47" s="2">
        <v>44888</v>
      </c>
      <c r="R47" s="3">
        <v>0.49444444444444446</v>
      </c>
      <c r="S47" s="11" t="s">
        <v>549</v>
      </c>
      <c r="T47" s="214">
        <v>44888</v>
      </c>
      <c r="U47" s="215">
        <v>0.49513888888888885</v>
      </c>
      <c r="V47" s="218" t="s">
        <v>549</v>
      </c>
      <c r="W47" s="12">
        <f t="shared" si="0"/>
        <v>6.944444467080757E-4</v>
      </c>
      <c r="X47" s="13"/>
      <c r="Y47" s="14"/>
      <c r="Z47" s="11"/>
      <c r="AA47" s="15">
        <f t="shared" si="3"/>
        <v>-44888.495138888888</v>
      </c>
      <c r="AB47" s="13"/>
      <c r="AC47" s="14"/>
      <c r="AD47" s="11"/>
      <c r="AE47" s="15">
        <f t="shared" si="4"/>
        <v>0</v>
      </c>
      <c r="AF47" s="214"/>
      <c r="AG47" s="215"/>
      <c r="AH47" s="218"/>
      <c r="AI47" s="11"/>
      <c r="AJ47" s="385">
        <f t="shared" si="5"/>
        <v>-44888.495138888888</v>
      </c>
      <c r="AK47" s="214"/>
      <c r="AL47" s="215"/>
      <c r="AM47" s="218"/>
      <c r="AN47" s="15">
        <f t="shared" si="6"/>
        <v>-44888.495138888888</v>
      </c>
      <c r="AO47" s="214">
        <v>44888</v>
      </c>
      <c r="AP47" s="215">
        <v>0.81111111111111101</v>
      </c>
      <c r="AQ47" s="18">
        <f t="shared" si="7"/>
        <v>0.31597222222626442</v>
      </c>
      <c r="AR47" s="214">
        <v>44889</v>
      </c>
      <c r="AS47" s="215">
        <v>0.4513888888888889</v>
      </c>
      <c r="AT47" s="218" t="s">
        <v>549</v>
      </c>
      <c r="AU47" s="19">
        <f t="shared" si="8"/>
        <v>0.95625000000291038</v>
      </c>
      <c r="AV47" s="152"/>
      <c r="AW47" s="152"/>
      <c r="AX47" s="20" t="s">
        <v>140</v>
      </c>
      <c r="AY47" s="20" t="s">
        <v>162</v>
      </c>
      <c r="AZ47" s="20" t="s">
        <v>1185</v>
      </c>
      <c r="BA47" s="369" t="s">
        <v>482</v>
      </c>
      <c r="BB47" s="270" t="s">
        <v>823</v>
      </c>
      <c r="BC47" s="264" t="s">
        <v>824</v>
      </c>
      <c r="BD47" s="24"/>
      <c r="BE47" s="23" t="s">
        <v>74</v>
      </c>
      <c r="BF47" s="23"/>
      <c r="BK47" s="25"/>
      <c r="BL47" s="25"/>
      <c r="BM47" s="25"/>
      <c r="BN47" s="25"/>
      <c r="BO47" s="25"/>
      <c r="BP47" s="25"/>
      <c r="BQ47" s="25"/>
      <c r="BR47" s="25"/>
      <c r="BS47" s="25"/>
      <c r="BT47" s="25"/>
      <c r="BU47" s="25"/>
      <c r="CD47" s="25"/>
      <c r="CE47" s="25"/>
      <c r="CF47" s="25"/>
      <c r="CG47" s="49"/>
      <c r="CH47" s="49"/>
      <c r="CI47" s="49"/>
      <c r="CJ47" s="49"/>
      <c r="CK47" s="48"/>
      <c r="CL47"/>
      <c r="CM47"/>
      <c r="CN47"/>
      <c r="CR47" s="298" t="s">
        <v>67</v>
      </c>
      <c r="CS47" s="298">
        <f>CS44+CS45+CS46</f>
        <v>29</v>
      </c>
      <c r="CT47" s="299">
        <f>CT44+CT45+CT46</f>
        <v>1</v>
      </c>
      <c r="CU47" s="25"/>
      <c r="CV47" s="25"/>
      <c r="CW47" s="25"/>
      <c r="CX47"/>
      <c r="CY47"/>
      <c r="CZ47"/>
    </row>
    <row r="48" spans="1:104" ht="15" customHeight="1" x14ac:dyDescent="0.25">
      <c r="A48" s="442"/>
      <c r="B48" s="223">
        <v>46</v>
      </c>
      <c r="C48" s="8">
        <v>572</v>
      </c>
      <c r="D48" s="6">
        <v>30150414</v>
      </c>
      <c r="E48" s="7" t="s">
        <v>518</v>
      </c>
      <c r="F48" s="7" t="s">
        <v>522</v>
      </c>
      <c r="G48" s="7" t="s">
        <v>525</v>
      </c>
      <c r="H48" s="7" t="s">
        <v>528</v>
      </c>
      <c r="I48" s="7">
        <v>44888.637499999997</v>
      </c>
      <c r="J48" s="7" t="s">
        <v>548</v>
      </c>
      <c r="K48" s="115" t="s">
        <v>63</v>
      </c>
      <c r="L48" s="2">
        <v>44885</v>
      </c>
      <c r="M48" s="3">
        <v>0.78888888888888886</v>
      </c>
      <c r="N48" s="218" t="s">
        <v>548</v>
      </c>
      <c r="O48" s="2">
        <v>44888</v>
      </c>
      <c r="P48" s="3">
        <v>0.63750000000000007</v>
      </c>
      <c r="Q48" s="2">
        <v>44888</v>
      </c>
      <c r="R48" s="3">
        <v>0.50694444444444442</v>
      </c>
      <c r="S48" s="218" t="s">
        <v>548</v>
      </c>
      <c r="T48" s="214">
        <v>44888</v>
      </c>
      <c r="U48" s="215">
        <v>0.63888888888888895</v>
      </c>
      <c r="V48" s="218" t="s">
        <v>548</v>
      </c>
      <c r="W48" s="12">
        <f t="shared" si="0"/>
        <v>1.3888888934161514E-3</v>
      </c>
      <c r="X48" s="13">
        <v>44891</v>
      </c>
      <c r="Y48" s="14">
        <v>0.4236111111111111</v>
      </c>
      <c r="Z48" s="218" t="s">
        <v>548</v>
      </c>
      <c r="AA48" s="15">
        <f t="shared" si="3"/>
        <v>2.7847222222189885</v>
      </c>
      <c r="AB48" s="13"/>
      <c r="AC48" s="14"/>
      <c r="AD48" s="11"/>
      <c r="AE48" s="15">
        <f t="shared" si="4"/>
        <v>-44891.423611111109</v>
      </c>
      <c r="AF48" s="214"/>
      <c r="AG48" s="215"/>
      <c r="AH48" s="218"/>
      <c r="AI48" s="11"/>
      <c r="AJ48" s="385">
        <f t="shared" si="5"/>
        <v>-44888.638888888891</v>
      </c>
      <c r="AK48" s="214"/>
      <c r="AL48" s="215"/>
      <c r="AM48" s="218"/>
      <c r="AN48" s="15">
        <f t="shared" si="6"/>
        <v>-44888.638888888891</v>
      </c>
      <c r="AO48" s="214">
        <v>44891</v>
      </c>
      <c r="AP48" s="215">
        <v>0.43541666666666662</v>
      </c>
      <c r="AQ48" s="18">
        <f t="shared" si="7"/>
        <v>2.796527777776646</v>
      </c>
      <c r="AR48" s="214">
        <v>44891</v>
      </c>
      <c r="AS48" s="215">
        <v>0.43541666666666662</v>
      </c>
      <c r="AT48" s="218" t="s">
        <v>548</v>
      </c>
      <c r="AU48" s="19">
        <f t="shared" si="8"/>
        <v>2.796527777776646</v>
      </c>
      <c r="AV48" s="152"/>
      <c r="AW48" s="152"/>
      <c r="AX48" s="20" t="s">
        <v>140</v>
      </c>
      <c r="AY48" s="20" t="s">
        <v>162</v>
      </c>
      <c r="AZ48" s="20" t="s">
        <v>1185</v>
      </c>
      <c r="BA48" s="369" t="s">
        <v>484</v>
      </c>
      <c r="BB48" s="270" t="s">
        <v>828</v>
      </c>
      <c r="BC48" s="264" t="s">
        <v>827</v>
      </c>
      <c r="BD48" s="24"/>
      <c r="BE48" s="23" t="s">
        <v>74</v>
      </c>
      <c r="BF48" s="23"/>
      <c r="BK48" s="25"/>
      <c r="BL48" s="25"/>
      <c r="BM48" s="25"/>
      <c r="BN48" s="25"/>
      <c r="BO48" s="25"/>
      <c r="BP48" s="25"/>
      <c r="BQ48" s="25"/>
      <c r="BR48" s="25"/>
      <c r="BS48" s="25"/>
      <c r="BT48" s="25"/>
      <c r="BU48" s="25"/>
      <c r="BV48" s="25"/>
      <c r="BW48"/>
      <c r="BX48"/>
      <c r="CD48" s="25"/>
      <c r="CE48" s="25"/>
      <c r="CF48" s="25"/>
      <c r="CG48" s="50" t="s">
        <v>39</v>
      </c>
      <c r="CH48" s="32" t="s">
        <v>41</v>
      </c>
      <c r="CI48" s="33" t="s">
        <v>63</v>
      </c>
      <c r="CJ48" s="34" t="s">
        <v>52</v>
      </c>
      <c r="CK48" s="48"/>
      <c r="CL48"/>
      <c r="CM48"/>
      <c r="CN48"/>
      <c r="CR48" s="49"/>
      <c r="CS48" s="49"/>
      <c r="CT48" s="61"/>
      <c r="CU48" s="25"/>
      <c r="CV48" s="25"/>
      <c r="CW48" s="25"/>
      <c r="CX48"/>
      <c r="CY48"/>
      <c r="CZ48"/>
    </row>
    <row r="49" spans="1:104" ht="15" customHeight="1" x14ac:dyDescent="0.25">
      <c r="A49" s="442"/>
      <c r="B49" s="223">
        <v>47</v>
      </c>
      <c r="C49" s="9">
        <v>583</v>
      </c>
      <c r="D49" s="6">
        <v>30161583</v>
      </c>
      <c r="E49" s="7" t="s">
        <v>520</v>
      </c>
      <c r="F49" s="7" t="s">
        <v>522</v>
      </c>
      <c r="G49" s="7" t="s">
        <v>524</v>
      </c>
      <c r="H49" s="7" t="s">
        <v>69</v>
      </c>
      <c r="I49" s="7">
        <v>44889.743055555555</v>
      </c>
      <c r="J49" s="7" t="s">
        <v>549</v>
      </c>
      <c r="K49" s="115" t="s">
        <v>126</v>
      </c>
      <c r="L49" s="2">
        <v>44889</v>
      </c>
      <c r="M49" s="3">
        <v>0.4909722222222222</v>
      </c>
      <c r="N49" s="11" t="s">
        <v>549</v>
      </c>
      <c r="O49" s="2">
        <v>44889</v>
      </c>
      <c r="P49" s="3">
        <v>0.74305555555555547</v>
      </c>
      <c r="Q49" s="2">
        <v>44889</v>
      </c>
      <c r="R49" s="3">
        <v>0.74375000000000002</v>
      </c>
      <c r="S49" s="11" t="s">
        <v>549</v>
      </c>
      <c r="T49" s="214">
        <v>44889</v>
      </c>
      <c r="U49" s="215">
        <v>0.74375000000000002</v>
      </c>
      <c r="V49" s="218" t="s">
        <v>549</v>
      </c>
      <c r="W49" s="12">
        <f t="shared" si="0"/>
        <v>6.944444467080757E-4</v>
      </c>
      <c r="X49" s="13"/>
      <c r="Y49" s="14"/>
      <c r="Z49" s="11"/>
      <c r="AA49" s="15">
        <f t="shared" si="3"/>
        <v>-44889.743750000001</v>
      </c>
      <c r="AB49" s="13"/>
      <c r="AC49" s="14"/>
      <c r="AD49" s="11"/>
      <c r="AE49" s="15">
        <f t="shared" si="4"/>
        <v>0</v>
      </c>
      <c r="AF49" s="214"/>
      <c r="AG49" s="215"/>
      <c r="AH49" s="218"/>
      <c r="AI49" s="11"/>
      <c r="AJ49" s="385">
        <f t="shared" si="5"/>
        <v>-44889.743750000001</v>
      </c>
      <c r="AK49" s="214"/>
      <c r="AL49" s="215"/>
      <c r="AM49" s="218"/>
      <c r="AN49" s="15">
        <f t="shared" si="6"/>
        <v>-44889.743750000001</v>
      </c>
      <c r="AO49" s="214">
        <v>44892</v>
      </c>
      <c r="AP49" s="215">
        <v>0.60347222222222219</v>
      </c>
      <c r="AQ49" s="18">
        <f t="shared" si="7"/>
        <v>2.859722222223354</v>
      </c>
      <c r="AR49" s="214">
        <v>44894</v>
      </c>
      <c r="AS49" s="215">
        <v>0.39999999999999997</v>
      </c>
      <c r="AT49" s="218" t="s">
        <v>549</v>
      </c>
      <c r="AU49" s="19">
        <f t="shared" si="8"/>
        <v>4.65625</v>
      </c>
      <c r="AV49" s="152"/>
      <c r="AW49" s="152" t="s">
        <v>1298</v>
      </c>
      <c r="AX49" s="20" t="s">
        <v>140</v>
      </c>
      <c r="AY49" s="20" t="s">
        <v>162</v>
      </c>
      <c r="AZ49" s="20" t="s">
        <v>1185</v>
      </c>
      <c r="BA49" s="369" t="s">
        <v>488</v>
      </c>
      <c r="BB49" s="270" t="s">
        <v>825</v>
      </c>
      <c r="BC49" s="264" t="s">
        <v>826</v>
      </c>
      <c r="BD49" s="24"/>
      <c r="BE49" s="23" t="s">
        <v>74</v>
      </c>
      <c r="BF49" s="23"/>
      <c r="BK49" s="25"/>
      <c r="BL49" s="25"/>
      <c r="BM49" s="25"/>
      <c r="BN49" s="25"/>
      <c r="BO49" s="25"/>
      <c r="BP49" s="25"/>
      <c r="BQ49" s="25"/>
      <c r="BR49" s="25"/>
      <c r="BS49" s="25"/>
      <c r="BT49" s="25"/>
      <c r="BU49" s="25"/>
      <c r="BV49" s="25"/>
      <c r="BW49"/>
      <c r="BX49"/>
      <c r="BY49"/>
      <c r="BZ49" s="25"/>
      <c r="CA49" s="25"/>
      <c r="CB49" s="25"/>
      <c r="CC49" s="25"/>
      <c r="CD49" s="25"/>
      <c r="CE49" s="25"/>
      <c r="CF49" s="25"/>
      <c r="CG49" s="51">
        <v>6</v>
      </c>
      <c r="CH49" s="44">
        <v>1</v>
      </c>
      <c r="CI49" s="44">
        <v>3</v>
      </c>
      <c r="CJ49" s="44">
        <v>21</v>
      </c>
      <c r="CK49" s="48"/>
      <c r="CL49"/>
      <c r="CM49"/>
      <c r="CN49"/>
      <c r="CR49" s="49"/>
      <c r="CS49" s="49"/>
      <c r="CT49" s="61"/>
      <c r="CU49" s="25"/>
      <c r="CV49" s="25"/>
      <c r="CW49" s="25"/>
      <c r="CX49"/>
      <c r="CY49"/>
      <c r="CZ49"/>
    </row>
    <row r="50" spans="1:104" ht="15" customHeight="1" x14ac:dyDescent="0.25">
      <c r="A50" s="443"/>
      <c r="B50" s="223">
        <v>48</v>
      </c>
      <c r="C50" s="5">
        <v>614</v>
      </c>
      <c r="D50" s="6">
        <v>30058100</v>
      </c>
      <c r="E50" s="7" t="s">
        <v>519</v>
      </c>
      <c r="F50" s="7" t="s">
        <v>521</v>
      </c>
      <c r="G50" s="7" t="s">
        <v>524</v>
      </c>
      <c r="H50" s="7" t="s">
        <v>544</v>
      </c>
      <c r="I50" s="7">
        <v>44889.8</v>
      </c>
      <c r="J50" s="7" t="s">
        <v>548</v>
      </c>
      <c r="K50" s="115" t="s">
        <v>126</v>
      </c>
      <c r="L50" s="2">
        <v>44889</v>
      </c>
      <c r="M50" s="3">
        <v>0.79999999999999993</v>
      </c>
      <c r="N50" s="218" t="s">
        <v>548</v>
      </c>
      <c r="O50" s="2">
        <v>44889</v>
      </c>
      <c r="P50" s="3">
        <v>0.79999999999999993</v>
      </c>
      <c r="Q50" s="2"/>
      <c r="R50" s="3"/>
      <c r="S50" s="11"/>
      <c r="T50" s="214">
        <v>44889</v>
      </c>
      <c r="U50" s="215">
        <v>0.79999999999999993</v>
      </c>
      <c r="V50" s="11" t="s">
        <v>548</v>
      </c>
      <c r="W50" s="12">
        <f t="shared" si="0"/>
        <v>0</v>
      </c>
      <c r="X50" s="13"/>
      <c r="Y50" s="14"/>
      <c r="Z50" s="11"/>
      <c r="AA50" s="15">
        <f t="shared" si="3"/>
        <v>-44889.8</v>
      </c>
      <c r="AB50" s="13"/>
      <c r="AC50" s="14"/>
      <c r="AD50" s="11"/>
      <c r="AE50" s="15">
        <f t="shared" si="4"/>
        <v>0</v>
      </c>
      <c r="AF50" s="214"/>
      <c r="AG50" s="215"/>
      <c r="AH50" s="218"/>
      <c r="AI50" s="11"/>
      <c r="AJ50" s="385">
        <f t="shared" si="5"/>
        <v>-44889.8</v>
      </c>
      <c r="AK50" s="214"/>
      <c r="AL50" s="215"/>
      <c r="AM50" s="218"/>
      <c r="AN50" s="15">
        <f t="shared" si="6"/>
        <v>-44889.8</v>
      </c>
      <c r="AO50" s="214">
        <v>44895</v>
      </c>
      <c r="AP50" s="215">
        <v>0.83472222222222225</v>
      </c>
      <c r="AQ50" s="18">
        <f t="shared" si="7"/>
        <v>6.0347222222189885</v>
      </c>
      <c r="AR50" s="214">
        <v>44895</v>
      </c>
      <c r="AS50" s="215">
        <v>0.83472222222222225</v>
      </c>
      <c r="AT50" s="218" t="s">
        <v>548</v>
      </c>
      <c r="AU50" s="19">
        <f t="shared" si="8"/>
        <v>6.0347222222189885</v>
      </c>
      <c r="AV50" s="152"/>
      <c r="AW50" s="152"/>
      <c r="AX50" s="20" t="s">
        <v>132</v>
      </c>
      <c r="AY50" s="20" t="s">
        <v>142</v>
      </c>
      <c r="AZ50" s="20" t="s">
        <v>1019</v>
      </c>
      <c r="BA50" s="369" t="s">
        <v>254</v>
      </c>
      <c r="BB50" s="270" t="s">
        <v>829</v>
      </c>
      <c r="BC50" s="264" t="s">
        <v>830</v>
      </c>
      <c r="BD50" s="24"/>
      <c r="BE50" s="23" t="s">
        <v>74</v>
      </c>
      <c r="BF50" s="23"/>
      <c r="BK50" s="25"/>
      <c r="BL50" s="25"/>
      <c r="BM50" s="25"/>
      <c r="BN50" s="25"/>
      <c r="BO50" s="25"/>
      <c r="BP50" s="25"/>
      <c r="BQ50" s="25"/>
      <c r="BR50" s="25"/>
      <c r="BS50" s="25"/>
      <c r="BT50" s="25"/>
      <c r="BU50" s="25"/>
      <c r="BV50" s="25"/>
      <c r="BW50"/>
      <c r="BX50"/>
      <c r="BY50"/>
      <c r="BZ50" s="25"/>
      <c r="CA50" s="25"/>
      <c r="CB50" s="25"/>
      <c r="CC50" s="25"/>
      <c r="CD50" s="25"/>
      <c r="CE50" s="25"/>
      <c r="CF50" s="25"/>
      <c r="CG50" s="52">
        <f>CG49/CH46</f>
        <v>0.19354838709677419</v>
      </c>
      <c r="CH50" s="52">
        <f>CH49/CH46</f>
        <v>3.2258064516129031E-2</v>
      </c>
      <c r="CI50" s="52">
        <f>CI49/CH46</f>
        <v>9.6774193548387094E-2</v>
      </c>
      <c r="CJ50" s="52">
        <f>CJ49/CH46</f>
        <v>0.67741935483870963</v>
      </c>
      <c r="CK50" s="48"/>
      <c r="CL50"/>
      <c r="CM50"/>
      <c r="CN50"/>
      <c r="CR50" s="49"/>
      <c r="CS50" s="49"/>
      <c r="CT50" s="61"/>
      <c r="CU50" s="25"/>
      <c r="CV50" s="25"/>
      <c r="CW50" s="25"/>
      <c r="CX50"/>
      <c r="CY50"/>
      <c r="CZ50"/>
    </row>
    <row r="51" spans="1:104" ht="15" customHeight="1" x14ac:dyDescent="0.25">
      <c r="A51" s="441">
        <v>5</v>
      </c>
      <c r="B51" s="223">
        <v>49</v>
      </c>
      <c r="C51" s="5">
        <v>587</v>
      </c>
      <c r="D51" s="6">
        <v>596699166</v>
      </c>
      <c r="E51" s="7" t="s">
        <v>517</v>
      </c>
      <c r="F51" s="7" t="s">
        <v>522</v>
      </c>
      <c r="G51" s="7" t="s">
        <v>526</v>
      </c>
      <c r="H51" s="7" t="s">
        <v>546</v>
      </c>
      <c r="I51" s="7">
        <v>44891.490972222222</v>
      </c>
      <c r="J51" s="7" t="s">
        <v>548</v>
      </c>
      <c r="K51" s="115" t="s">
        <v>39</v>
      </c>
      <c r="L51" s="2">
        <v>44891</v>
      </c>
      <c r="M51" s="3">
        <v>0.48680555555555555</v>
      </c>
      <c r="N51" s="218" t="s">
        <v>548</v>
      </c>
      <c r="O51" s="2">
        <v>44891</v>
      </c>
      <c r="P51" s="3">
        <v>0.4909722222222222</v>
      </c>
      <c r="Q51" s="2">
        <v>44893</v>
      </c>
      <c r="R51" s="3">
        <v>0.65347222222222223</v>
      </c>
      <c r="S51" s="11"/>
      <c r="T51" s="214">
        <v>44893</v>
      </c>
      <c r="U51" s="215">
        <v>0.65347222222222223</v>
      </c>
      <c r="V51" s="218" t="s">
        <v>548</v>
      </c>
      <c r="W51" s="12">
        <f t="shared" si="0"/>
        <v>2.1624999999985448</v>
      </c>
      <c r="X51" s="13"/>
      <c r="Y51" s="14"/>
      <c r="Z51" s="11"/>
      <c r="AA51" s="15">
        <f t="shared" si="3"/>
        <v>-44893.65347222222</v>
      </c>
      <c r="AB51" s="13"/>
      <c r="AC51" s="14"/>
      <c r="AD51" s="11"/>
      <c r="AE51" s="15">
        <f t="shared" si="4"/>
        <v>0</v>
      </c>
      <c r="AF51" s="214"/>
      <c r="AG51" s="215"/>
      <c r="AH51" s="218"/>
      <c r="AI51" s="11"/>
      <c r="AJ51" s="385">
        <f t="shared" si="5"/>
        <v>-44893.65347222222</v>
      </c>
      <c r="AK51" s="214"/>
      <c r="AL51" s="215"/>
      <c r="AM51" s="218"/>
      <c r="AN51" s="15">
        <f t="shared" si="6"/>
        <v>-44893.65347222222</v>
      </c>
      <c r="AO51" s="214">
        <v>44893</v>
      </c>
      <c r="AP51" s="215">
        <v>0.65555555555555556</v>
      </c>
      <c r="AQ51" s="18">
        <f t="shared" si="7"/>
        <v>2.0833333328482695E-3</v>
      </c>
      <c r="AR51" s="214">
        <v>44893</v>
      </c>
      <c r="AS51" s="215">
        <v>0.65555555555555556</v>
      </c>
      <c r="AT51" s="218" t="s">
        <v>548</v>
      </c>
      <c r="AU51" s="19">
        <f t="shared" si="8"/>
        <v>2.0833333328482695E-3</v>
      </c>
      <c r="AV51" s="152"/>
      <c r="AW51" s="152"/>
      <c r="AX51" s="20" t="s">
        <v>140</v>
      </c>
      <c r="AY51" s="20" t="s">
        <v>162</v>
      </c>
      <c r="AZ51" s="20" t="s">
        <v>1185</v>
      </c>
      <c r="BA51" s="369" t="s">
        <v>482</v>
      </c>
      <c r="BB51" s="270" t="s">
        <v>1200</v>
      </c>
      <c r="BC51" s="264" t="s">
        <v>831</v>
      </c>
      <c r="BD51" s="24"/>
      <c r="BE51" s="23" t="s">
        <v>74</v>
      </c>
      <c r="BF51" s="23"/>
      <c r="BK51" s="25"/>
      <c r="BL51" s="25"/>
      <c r="BM51" s="25"/>
      <c r="BN51" s="25"/>
      <c r="BO51" s="25"/>
      <c r="BP51" s="25"/>
      <c r="BQ51" s="25"/>
      <c r="BR51" s="25"/>
      <c r="BS51" s="25"/>
      <c r="BT51" s="25"/>
      <c r="BU51" s="25"/>
      <c r="BV51" s="25"/>
      <c r="BW51"/>
      <c r="BX51"/>
      <c r="BY51"/>
      <c r="BZ51" s="25"/>
      <c r="CA51" s="25"/>
      <c r="CB51" s="25"/>
      <c r="CC51" s="25"/>
      <c r="CD51" s="25"/>
      <c r="CE51" s="25"/>
      <c r="CF51" s="25"/>
      <c r="CG51" s="47"/>
      <c r="CH51" s="47"/>
      <c r="CI51" s="47"/>
      <c r="CJ51" s="47"/>
      <c r="CK51" s="53"/>
      <c r="CL51"/>
      <c r="CM51"/>
      <c r="CN51"/>
      <c r="CR51" s="25"/>
      <c r="CS51" s="25"/>
      <c r="CT51" s="25"/>
      <c r="CU51" s="25"/>
      <c r="CV51"/>
      <c r="CW51"/>
      <c r="CX51"/>
      <c r="CZ51" s="47"/>
    </row>
    <row r="52" spans="1:104" ht="15" customHeight="1" x14ac:dyDescent="0.25">
      <c r="A52" s="442"/>
      <c r="B52" s="223">
        <v>50</v>
      </c>
      <c r="C52" s="5">
        <v>589</v>
      </c>
      <c r="D52" s="6">
        <v>30235908</v>
      </c>
      <c r="E52" s="7" t="s">
        <v>519</v>
      </c>
      <c r="F52" s="7" t="s">
        <v>523</v>
      </c>
      <c r="G52" s="7" t="s">
        <v>526</v>
      </c>
      <c r="H52" s="7" t="s">
        <v>55</v>
      </c>
      <c r="I52" s="7">
        <v>44891.811111111114</v>
      </c>
      <c r="J52" s="7" t="s">
        <v>548</v>
      </c>
      <c r="K52" s="115" t="s">
        <v>39</v>
      </c>
      <c r="L52" s="2">
        <v>44889</v>
      </c>
      <c r="M52" s="3">
        <v>0.76597222222222217</v>
      </c>
      <c r="N52" s="218" t="s">
        <v>548</v>
      </c>
      <c r="O52" s="2">
        <v>44891</v>
      </c>
      <c r="P52" s="3">
        <v>0.81111111111111101</v>
      </c>
      <c r="Q52" s="2"/>
      <c r="R52" s="3"/>
      <c r="S52" s="11"/>
      <c r="T52" s="214">
        <v>44891</v>
      </c>
      <c r="U52" s="215">
        <v>0.81111111111111101</v>
      </c>
      <c r="V52" s="11" t="s">
        <v>548</v>
      </c>
      <c r="W52" s="12">
        <f t="shared" si="0"/>
        <v>0</v>
      </c>
      <c r="X52" s="13"/>
      <c r="Y52" s="14"/>
      <c r="Z52" s="11"/>
      <c r="AA52" s="15">
        <f t="shared" si="3"/>
        <v>-44891.811111111114</v>
      </c>
      <c r="AB52" s="13"/>
      <c r="AC52" s="14"/>
      <c r="AD52" s="11"/>
      <c r="AE52" s="15">
        <f t="shared" si="4"/>
        <v>0</v>
      </c>
      <c r="AF52" s="214"/>
      <c r="AG52" s="215"/>
      <c r="AH52" s="218"/>
      <c r="AI52" s="11"/>
      <c r="AJ52" s="385">
        <f t="shared" si="5"/>
        <v>-44891.811111111114</v>
      </c>
      <c r="AK52" s="214"/>
      <c r="AL52" s="215"/>
      <c r="AM52" s="218"/>
      <c r="AN52" s="15">
        <f t="shared" si="6"/>
        <v>-44891.811111111114</v>
      </c>
      <c r="AO52" s="214">
        <v>44891</v>
      </c>
      <c r="AP52" s="215">
        <v>0.81111111111111101</v>
      </c>
      <c r="AQ52" s="18">
        <f t="shared" si="7"/>
        <v>0</v>
      </c>
      <c r="AR52" s="214">
        <v>44891</v>
      </c>
      <c r="AS52" s="215">
        <v>0.81111111111111101</v>
      </c>
      <c r="AT52" s="218" t="s">
        <v>548</v>
      </c>
      <c r="AU52" s="19">
        <f t="shared" si="8"/>
        <v>0</v>
      </c>
      <c r="AV52" s="152"/>
      <c r="AW52" s="152"/>
      <c r="AX52" s="20" t="s">
        <v>140</v>
      </c>
      <c r="AY52" s="20" t="s">
        <v>168</v>
      </c>
      <c r="AZ52" s="20" t="s">
        <v>1193</v>
      </c>
      <c r="BA52" s="369" t="s">
        <v>498</v>
      </c>
      <c r="BB52" s="270" t="s">
        <v>1201</v>
      </c>
      <c r="BC52" s="264" t="s">
        <v>1202</v>
      </c>
      <c r="BD52" s="24"/>
      <c r="BE52" s="23" t="s">
        <v>74</v>
      </c>
      <c r="BF52" s="23"/>
      <c r="BK52" s="25"/>
      <c r="BL52" s="25"/>
      <c r="BM52" s="25"/>
      <c r="BN52" s="25"/>
      <c r="BO52" s="25"/>
      <c r="BP52" s="25"/>
      <c r="BQ52" s="25"/>
      <c r="BR52" s="25"/>
      <c r="BS52" s="25"/>
      <c r="BT52" s="25"/>
      <c r="BU52" s="25"/>
      <c r="BV52" s="25"/>
      <c r="BW52"/>
      <c r="BX52"/>
      <c r="BY52"/>
      <c r="BZ52" s="25"/>
      <c r="CA52" s="25"/>
      <c r="CB52" s="25"/>
      <c r="CC52" s="25"/>
      <c r="CD52" s="25"/>
      <c r="CE52" s="25"/>
      <c r="CF52" s="25"/>
      <c r="CG52" s="54" t="s">
        <v>73</v>
      </c>
      <c r="CH52" s="54">
        <v>6</v>
      </c>
      <c r="CI52" s="297">
        <f>CH52/CH55</f>
        <v>0.19354838709677419</v>
      </c>
      <c r="CJ52" s="47"/>
      <c r="CK52"/>
      <c r="CL52"/>
      <c r="CM52"/>
      <c r="CN52"/>
      <c r="CR52" s="25"/>
      <c r="CS52" s="25"/>
      <c r="CT52" s="25"/>
      <c r="CU52" s="25"/>
      <c r="CV52"/>
      <c r="CW52"/>
      <c r="CX52"/>
      <c r="CZ52" s="47"/>
    </row>
    <row r="53" spans="1:104" ht="15" customHeight="1" x14ac:dyDescent="0.25">
      <c r="A53" s="442"/>
      <c r="B53" s="223">
        <v>51</v>
      </c>
      <c r="C53" s="9">
        <v>588</v>
      </c>
      <c r="D53" s="6">
        <v>30237027</v>
      </c>
      <c r="E53" s="7" t="s">
        <v>518</v>
      </c>
      <c r="F53" s="7" t="s">
        <v>522</v>
      </c>
      <c r="G53" s="7" t="s">
        <v>525</v>
      </c>
      <c r="H53" s="7" t="s">
        <v>551</v>
      </c>
      <c r="I53" s="7">
        <v>44891.879166666666</v>
      </c>
      <c r="J53" s="7" t="s">
        <v>548</v>
      </c>
      <c r="K53" s="115" t="s">
        <v>126</v>
      </c>
      <c r="L53" s="2">
        <v>44891</v>
      </c>
      <c r="M53" s="3">
        <v>0.74583333333333324</v>
      </c>
      <c r="N53" s="218" t="s">
        <v>548</v>
      </c>
      <c r="O53" s="2">
        <v>44891</v>
      </c>
      <c r="P53" s="3">
        <v>0.88124999999999998</v>
      </c>
      <c r="Q53" s="2">
        <v>44891</v>
      </c>
      <c r="R53" s="3">
        <v>0.87777777777777777</v>
      </c>
      <c r="S53" s="218" t="s">
        <v>548</v>
      </c>
      <c r="T53" s="214">
        <v>44891</v>
      </c>
      <c r="U53" s="215">
        <v>0.87986111111111109</v>
      </c>
      <c r="V53" s="218" t="s">
        <v>548</v>
      </c>
      <c r="W53" s="12">
        <f t="shared" si="0"/>
        <v>-1.3888888861401938E-3</v>
      </c>
      <c r="X53" s="13">
        <v>44892</v>
      </c>
      <c r="Y53" s="14">
        <v>0.57222222222222219</v>
      </c>
      <c r="Z53" s="218" t="s">
        <v>548</v>
      </c>
      <c r="AA53" s="15">
        <f t="shared" si="3"/>
        <v>0.69236111111240461</v>
      </c>
      <c r="AB53" s="13"/>
      <c r="AC53" s="14"/>
      <c r="AD53" s="11"/>
      <c r="AE53" s="15">
        <f t="shared" si="4"/>
        <v>-44892.572222222225</v>
      </c>
      <c r="AF53" s="214"/>
      <c r="AG53" s="215"/>
      <c r="AH53" s="218"/>
      <c r="AI53" s="11"/>
      <c r="AJ53" s="385">
        <f t="shared" si="5"/>
        <v>-44891.879861111112</v>
      </c>
      <c r="AK53" s="214"/>
      <c r="AL53" s="215"/>
      <c r="AM53" s="218"/>
      <c r="AN53" s="15">
        <f t="shared" si="6"/>
        <v>-44891.879861111112</v>
      </c>
      <c r="AO53" s="214">
        <v>44893</v>
      </c>
      <c r="AP53" s="215">
        <v>0.87291666666666667</v>
      </c>
      <c r="AQ53" s="18">
        <f t="shared" si="7"/>
        <v>1.9930555555547471</v>
      </c>
      <c r="AR53" s="214">
        <v>44898</v>
      </c>
      <c r="AS53" s="215">
        <v>0.4152777777777778</v>
      </c>
      <c r="AT53" s="218" t="s">
        <v>548</v>
      </c>
      <c r="AU53" s="19">
        <f t="shared" si="8"/>
        <v>6.5354166666656965</v>
      </c>
      <c r="AV53" s="152"/>
      <c r="AW53" s="152" t="s">
        <v>1300</v>
      </c>
      <c r="AX53" s="20" t="s">
        <v>140</v>
      </c>
      <c r="AY53" s="20" t="s">
        <v>168</v>
      </c>
      <c r="AZ53" s="20" t="s">
        <v>1193</v>
      </c>
      <c r="BA53" s="369" t="s">
        <v>498</v>
      </c>
      <c r="BB53" s="270" t="s">
        <v>1203</v>
      </c>
      <c r="BC53" s="264" t="s">
        <v>833</v>
      </c>
      <c r="BD53" s="24"/>
      <c r="BE53" s="23" t="s">
        <v>74</v>
      </c>
      <c r="BF53" s="23"/>
      <c r="BK53" s="25"/>
      <c r="BL53" s="25"/>
      <c r="BM53" s="25"/>
      <c r="BN53" s="25"/>
      <c r="BO53" s="25"/>
      <c r="BP53" s="25"/>
      <c r="BQ53" s="25"/>
      <c r="BR53" s="25"/>
      <c r="BS53" s="25"/>
      <c r="BT53" s="25"/>
      <c r="BU53" s="25"/>
      <c r="BV53" s="25"/>
      <c r="BW53"/>
      <c r="BX53"/>
      <c r="BY53"/>
      <c r="BZ53" s="25"/>
      <c r="CA53" s="25"/>
      <c r="CB53" s="25"/>
      <c r="CC53" s="25"/>
      <c r="CD53" s="25"/>
      <c r="CE53" s="25"/>
      <c r="CF53" s="25"/>
      <c r="CG53" s="54" t="s">
        <v>75</v>
      </c>
      <c r="CH53" s="54">
        <v>23</v>
      </c>
      <c r="CI53" s="297">
        <f>CH53/CH55</f>
        <v>0.74193548387096775</v>
      </c>
      <c r="CJ53" s="55"/>
      <c r="CK53"/>
      <c r="CL53"/>
      <c r="CM53"/>
      <c r="CN53"/>
      <c r="CV53"/>
      <c r="CW53"/>
      <c r="CX53"/>
      <c r="CZ53" s="47"/>
    </row>
    <row r="54" spans="1:104" ht="15" customHeight="1" x14ac:dyDescent="0.25">
      <c r="A54" s="442"/>
      <c r="B54" s="223">
        <v>52</v>
      </c>
      <c r="C54" s="9">
        <v>593</v>
      </c>
      <c r="D54" s="6">
        <v>20203313</v>
      </c>
      <c r="E54" s="7" t="s">
        <v>520</v>
      </c>
      <c r="F54" s="7" t="s">
        <v>523</v>
      </c>
      <c r="G54" s="7" t="s">
        <v>524</v>
      </c>
      <c r="H54" s="7" t="s">
        <v>538</v>
      </c>
      <c r="I54" s="7">
        <v>44892.564583333333</v>
      </c>
      <c r="J54" s="7" t="s">
        <v>548</v>
      </c>
      <c r="K54" s="115" t="s">
        <v>126</v>
      </c>
      <c r="L54" s="2">
        <v>44892</v>
      </c>
      <c r="M54" s="3">
        <v>0.53263888888888888</v>
      </c>
      <c r="N54" s="218" t="s">
        <v>548</v>
      </c>
      <c r="O54" s="2">
        <v>44892</v>
      </c>
      <c r="P54" s="3">
        <v>0.56458333333333333</v>
      </c>
      <c r="Q54" s="2"/>
      <c r="R54" s="3"/>
      <c r="S54" s="11"/>
      <c r="T54" s="214">
        <v>44892</v>
      </c>
      <c r="U54" s="215">
        <v>0.56458333333333333</v>
      </c>
      <c r="V54" s="218" t="s">
        <v>548</v>
      </c>
      <c r="W54" s="12">
        <f t="shared" si="0"/>
        <v>0</v>
      </c>
      <c r="X54" s="13">
        <v>44893</v>
      </c>
      <c r="Y54" s="14">
        <v>0.73819444444444438</v>
      </c>
      <c r="Z54" s="218" t="s">
        <v>548</v>
      </c>
      <c r="AA54" s="15">
        <f t="shared" si="3"/>
        <v>1.1736111111094942</v>
      </c>
      <c r="AB54" s="13">
        <v>44894</v>
      </c>
      <c r="AC54" s="14">
        <v>0.75763888888888886</v>
      </c>
      <c r="AD54" s="218" t="s">
        <v>548</v>
      </c>
      <c r="AE54" s="15">
        <f t="shared" si="4"/>
        <v>1.0194444444496185</v>
      </c>
      <c r="AF54" s="214">
        <v>44895</v>
      </c>
      <c r="AG54" s="215">
        <v>0.68819444444444444</v>
      </c>
      <c r="AH54" s="218" t="s">
        <v>548</v>
      </c>
      <c r="AI54" s="11" t="s">
        <v>570</v>
      </c>
      <c r="AJ54" s="385">
        <f t="shared" si="5"/>
        <v>3.1236111111138598</v>
      </c>
      <c r="AK54" s="214"/>
      <c r="AL54" s="215"/>
      <c r="AM54" s="218"/>
      <c r="AN54" s="15">
        <f t="shared" si="6"/>
        <v>-44892.564583333333</v>
      </c>
      <c r="AO54" s="214">
        <v>44896</v>
      </c>
      <c r="AP54" s="215">
        <v>0.82430555555555562</v>
      </c>
      <c r="AQ54" s="18">
        <f t="shared" si="7"/>
        <v>4.2597222222248092</v>
      </c>
      <c r="AR54" s="214">
        <v>44896</v>
      </c>
      <c r="AS54" s="215">
        <v>0.83680555555555547</v>
      </c>
      <c r="AT54" s="218" t="s">
        <v>548</v>
      </c>
      <c r="AU54" s="19">
        <f t="shared" si="8"/>
        <v>4.2722222222218988</v>
      </c>
      <c r="AV54" s="152"/>
      <c r="AW54" s="152" t="s">
        <v>1299</v>
      </c>
      <c r="AX54" s="20" t="s">
        <v>132</v>
      </c>
      <c r="AY54" s="20" t="s">
        <v>134</v>
      </c>
      <c r="AZ54" s="20" t="s">
        <v>152</v>
      </c>
      <c r="BA54" s="369" t="s">
        <v>188</v>
      </c>
      <c r="BB54" s="270" t="s">
        <v>832</v>
      </c>
      <c r="BC54" s="264" t="s">
        <v>1204</v>
      </c>
      <c r="BD54" s="24"/>
      <c r="BE54" s="23" t="s">
        <v>74</v>
      </c>
      <c r="BF54" s="23"/>
      <c r="BK54" s="25"/>
      <c r="BL54" s="25"/>
      <c r="BM54" s="25"/>
      <c r="BN54" s="25"/>
      <c r="BO54" s="25"/>
      <c r="BP54" s="25"/>
      <c r="BQ54" s="25"/>
      <c r="BR54" s="25"/>
      <c r="BS54" s="25"/>
      <c r="BT54" s="25"/>
      <c r="BU54" s="25"/>
      <c r="BV54" s="25"/>
      <c r="BW54"/>
      <c r="BX54"/>
      <c r="BY54"/>
      <c r="BZ54" s="25"/>
      <c r="CA54" s="25"/>
      <c r="CB54" s="25"/>
      <c r="CC54" s="25"/>
      <c r="CD54" s="25"/>
      <c r="CE54" s="25"/>
      <c r="CF54" s="25"/>
      <c r="CG54" s="54" t="s">
        <v>76</v>
      </c>
      <c r="CH54" s="54">
        <v>2</v>
      </c>
      <c r="CI54" s="297">
        <f>CH54/CH55</f>
        <v>6.4516129032258063E-2</v>
      </c>
      <c r="CJ54" s="55"/>
      <c r="CK54"/>
      <c r="CL54"/>
      <c r="CM54"/>
      <c r="CN54"/>
      <c r="CR54" s="25"/>
      <c r="CS54" s="25"/>
      <c r="CT54" s="25"/>
      <c r="CU54" s="25"/>
      <c r="CV54"/>
      <c r="CW54"/>
      <c r="CX54"/>
      <c r="CZ54" s="47"/>
    </row>
    <row r="55" spans="1:104" ht="15" customHeight="1" x14ac:dyDescent="0.25">
      <c r="A55" s="442"/>
      <c r="B55" s="223">
        <v>53</v>
      </c>
      <c r="C55" s="5">
        <v>598</v>
      </c>
      <c r="D55" s="6">
        <v>30234576</v>
      </c>
      <c r="E55" s="7" t="s">
        <v>519</v>
      </c>
      <c r="F55" s="7" t="s">
        <v>521</v>
      </c>
      <c r="G55" s="7" t="s">
        <v>524</v>
      </c>
      <c r="H55" s="7" t="s">
        <v>59</v>
      </c>
      <c r="I55" s="7">
        <v>44892.657638888886</v>
      </c>
      <c r="J55" s="7" t="s">
        <v>548</v>
      </c>
      <c r="K55" s="115" t="s">
        <v>39</v>
      </c>
      <c r="L55" s="2">
        <v>44892</v>
      </c>
      <c r="M55" s="3">
        <v>0.65763888888888888</v>
      </c>
      <c r="N55" s="218" t="s">
        <v>548</v>
      </c>
      <c r="O55" s="2">
        <v>44892</v>
      </c>
      <c r="P55" s="3">
        <v>0.65763888888888888</v>
      </c>
      <c r="Q55" s="2"/>
      <c r="R55" s="3"/>
      <c r="S55" s="11"/>
      <c r="T55" s="214">
        <v>44892</v>
      </c>
      <c r="U55" s="215">
        <v>0.65763888888888888</v>
      </c>
      <c r="V55" s="11" t="s">
        <v>548</v>
      </c>
      <c r="W55" s="12">
        <f t="shared" si="0"/>
        <v>0</v>
      </c>
      <c r="X55" s="13"/>
      <c r="Y55" s="14"/>
      <c r="Z55" s="11"/>
      <c r="AA55" s="15">
        <f t="shared" si="3"/>
        <v>-44892.657638888886</v>
      </c>
      <c r="AB55" s="13"/>
      <c r="AC55" s="14"/>
      <c r="AD55" s="11"/>
      <c r="AE55" s="15">
        <f t="shared" si="4"/>
        <v>0</v>
      </c>
      <c r="AF55" s="214"/>
      <c r="AG55" s="215"/>
      <c r="AH55" s="218"/>
      <c r="AI55" s="11"/>
      <c r="AJ55" s="385">
        <f t="shared" si="5"/>
        <v>-44892.657638888886</v>
      </c>
      <c r="AK55" s="214"/>
      <c r="AL55" s="215"/>
      <c r="AM55" s="218"/>
      <c r="AN55" s="15">
        <f t="shared" si="6"/>
        <v>-44892.657638888886</v>
      </c>
      <c r="AO55" s="214">
        <v>44892</v>
      </c>
      <c r="AP55" s="215">
        <v>0.68611111111111101</v>
      </c>
      <c r="AQ55" s="18">
        <f t="shared" si="7"/>
        <v>2.8472222227719612E-2</v>
      </c>
      <c r="AR55" s="214">
        <v>44892</v>
      </c>
      <c r="AS55" s="215">
        <v>0.68611111111111101</v>
      </c>
      <c r="AT55" s="218" t="s">
        <v>548</v>
      </c>
      <c r="AU55" s="19">
        <f t="shared" si="8"/>
        <v>2.8472222227719612E-2</v>
      </c>
      <c r="AV55" s="152"/>
      <c r="AW55" s="152"/>
      <c r="AX55" s="20" t="s">
        <v>148</v>
      </c>
      <c r="AY55" s="20" t="s">
        <v>150</v>
      </c>
      <c r="AZ55" s="20" t="s">
        <v>1111</v>
      </c>
      <c r="BA55" s="369" t="s">
        <v>390</v>
      </c>
      <c r="BB55" s="270" t="s">
        <v>834</v>
      </c>
      <c r="BC55" s="264" t="s">
        <v>835</v>
      </c>
      <c r="BD55" s="24"/>
      <c r="BE55" s="23" t="s">
        <v>128</v>
      </c>
      <c r="BF55" s="23"/>
      <c r="BK55" s="25"/>
      <c r="BL55" s="25"/>
      <c r="BM55" s="25"/>
      <c r="BN55" s="25"/>
      <c r="BO55" s="25"/>
      <c r="BP55" s="25"/>
      <c r="BQ55" s="25"/>
      <c r="BR55" s="25"/>
      <c r="BS55" s="25"/>
      <c r="BT55" s="25"/>
      <c r="BU55" s="25"/>
      <c r="BV55" s="25"/>
      <c r="BW55"/>
      <c r="BX55"/>
      <c r="BY55"/>
      <c r="BZ55" s="25"/>
      <c r="CA55" s="25"/>
      <c r="CB55" s="25"/>
      <c r="CC55" s="25"/>
      <c r="CD55" s="25"/>
      <c r="CE55" s="25"/>
      <c r="CF55" s="25"/>
      <c r="CG55" s="298" t="s">
        <v>67</v>
      </c>
      <c r="CH55" s="298">
        <f>CH52+CH53+CH54</f>
        <v>31</v>
      </c>
      <c r="CI55" s="299">
        <f>SUM(CI52:CI54)</f>
        <v>1</v>
      </c>
      <c r="CJ55" s="49"/>
      <c r="CK55"/>
      <c r="CL55"/>
      <c r="CM55"/>
      <c r="CN55"/>
      <c r="CR55" s="25"/>
      <c r="CS55" s="25"/>
      <c r="CT55" s="25"/>
      <c r="CU55" s="25"/>
      <c r="CV55" s="25"/>
      <c r="CW55" s="25"/>
      <c r="CX55" s="25"/>
      <c r="CZ55" s="47"/>
    </row>
    <row r="56" spans="1:104" ht="17.25" customHeight="1" x14ac:dyDescent="0.25">
      <c r="A56" s="442"/>
      <c r="B56" s="223">
        <v>54</v>
      </c>
      <c r="C56" s="5">
        <v>582</v>
      </c>
      <c r="D56" s="6">
        <v>30233211</v>
      </c>
      <c r="E56" s="7" t="s">
        <v>517</v>
      </c>
      <c r="F56" s="7" t="s">
        <v>521</v>
      </c>
      <c r="G56" s="7" t="s">
        <v>524</v>
      </c>
      <c r="H56" s="7" t="s">
        <v>59</v>
      </c>
      <c r="I56" s="7">
        <v>44892.75277777778</v>
      </c>
      <c r="J56" s="7" t="s">
        <v>549</v>
      </c>
      <c r="K56" s="115" t="s">
        <v>39</v>
      </c>
      <c r="L56" s="2">
        <v>44889</v>
      </c>
      <c r="M56" s="3">
        <v>0.49027777777777781</v>
      </c>
      <c r="N56" s="11" t="s">
        <v>549</v>
      </c>
      <c r="O56" s="2">
        <v>44889</v>
      </c>
      <c r="P56" s="3">
        <v>0.75277777777777777</v>
      </c>
      <c r="Q56" s="2">
        <v>44892</v>
      </c>
      <c r="R56" s="3">
        <v>0.74513888888888891</v>
      </c>
      <c r="S56" s="218" t="s">
        <v>548</v>
      </c>
      <c r="T56" s="214">
        <v>44892</v>
      </c>
      <c r="U56" s="215">
        <v>0.75277777777777777</v>
      </c>
      <c r="V56" s="218" t="s">
        <v>549</v>
      </c>
      <c r="W56" s="12">
        <f t="shared" si="0"/>
        <v>3</v>
      </c>
      <c r="X56" s="13"/>
      <c r="Y56" s="14"/>
      <c r="Z56" s="11"/>
      <c r="AA56" s="15">
        <f t="shared" si="3"/>
        <v>-44892.75277777778</v>
      </c>
      <c r="AB56" s="13"/>
      <c r="AC56" s="14"/>
      <c r="AD56" s="11"/>
      <c r="AE56" s="15">
        <f t="shared" si="4"/>
        <v>0</v>
      </c>
      <c r="AF56" s="214"/>
      <c r="AG56" s="215"/>
      <c r="AH56" s="218"/>
      <c r="AI56" s="11"/>
      <c r="AJ56" s="385">
        <f t="shared" si="5"/>
        <v>-44892.75277777778</v>
      </c>
      <c r="AK56" s="214"/>
      <c r="AL56" s="215"/>
      <c r="AM56" s="218"/>
      <c r="AN56" s="15">
        <f t="shared" si="6"/>
        <v>-44892.75277777778</v>
      </c>
      <c r="AO56" s="214">
        <v>44892</v>
      </c>
      <c r="AP56" s="215">
        <v>0.84861111111111109</v>
      </c>
      <c r="AQ56" s="18">
        <f t="shared" si="7"/>
        <v>9.5833333332848269E-2</v>
      </c>
      <c r="AR56" s="214">
        <v>44893</v>
      </c>
      <c r="AS56" s="215">
        <v>0.61527777777777781</v>
      </c>
      <c r="AT56" s="218" t="s">
        <v>549</v>
      </c>
      <c r="AU56" s="19">
        <f t="shared" si="8"/>
        <v>0.86249999999563443</v>
      </c>
      <c r="AV56" s="152"/>
      <c r="AW56" s="152" t="s">
        <v>1247</v>
      </c>
      <c r="AX56" s="20" t="s">
        <v>132</v>
      </c>
      <c r="AY56" s="20" t="s">
        <v>134</v>
      </c>
      <c r="AZ56" s="20" t="s">
        <v>136</v>
      </c>
      <c r="BA56" s="369" t="s">
        <v>138</v>
      </c>
      <c r="BB56" s="270" t="s">
        <v>836</v>
      </c>
      <c r="BC56" s="264" t="s">
        <v>837</v>
      </c>
      <c r="BD56" s="24"/>
      <c r="BE56" s="23" t="s">
        <v>74</v>
      </c>
      <c r="BF56" s="23"/>
      <c r="BK56" s="25"/>
      <c r="BL56" s="25"/>
      <c r="BM56" s="25"/>
      <c r="BN56" s="25"/>
      <c r="BO56" s="25"/>
      <c r="BP56" s="25"/>
      <c r="BQ56" s="25"/>
      <c r="BR56" s="25"/>
      <c r="BS56" s="25"/>
      <c r="BT56" s="25"/>
      <c r="BU56" s="25"/>
      <c r="BV56" s="25"/>
      <c r="BW56"/>
      <c r="BX56"/>
      <c r="BY56"/>
      <c r="BZ56" s="25"/>
      <c r="CA56" s="25"/>
      <c r="CB56" s="25"/>
      <c r="CC56" s="25"/>
      <c r="CD56" s="25"/>
      <c r="CE56" s="25"/>
      <c r="CF56" s="25"/>
      <c r="CG56" s="54" t="s">
        <v>77</v>
      </c>
      <c r="CH56" s="54">
        <v>19</v>
      </c>
      <c r="CI56" s="297">
        <f>CH56/CH59</f>
        <v>0.61290322580645162</v>
      </c>
      <c r="CJ56" s="49"/>
      <c r="CK56"/>
      <c r="CL56"/>
      <c r="CM56"/>
      <c r="CN56"/>
      <c r="CR56" s="25"/>
      <c r="CS56" s="25"/>
      <c r="CT56" s="25"/>
      <c r="CU56" s="25"/>
      <c r="CV56" s="25"/>
      <c r="CW56" s="25"/>
      <c r="CX56" s="25"/>
      <c r="CY56"/>
      <c r="CZ56" s="47"/>
    </row>
    <row r="57" spans="1:104" ht="17.25" customHeight="1" x14ac:dyDescent="0.25">
      <c r="A57" s="442"/>
      <c r="B57" s="223">
        <v>55</v>
      </c>
      <c r="C57" s="8">
        <v>595</v>
      </c>
      <c r="D57" s="6">
        <v>20289313</v>
      </c>
      <c r="E57" s="7" t="s">
        <v>517</v>
      </c>
      <c r="F57" s="7" t="s">
        <v>521</v>
      </c>
      <c r="G57" s="7" t="s">
        <v>526</v>
      </c>
      <c r="H57" s="7" t="s">
        <v>54</v>
      </c>
      <c r="I57" s="7">
        <v>44892.76666666667</v>
      </c>
      <c r="J57" s="7" t="s">
        <v>549</v>
      </c>
      <c r="K57" s="115" t="s">
        <v>63</v>
      </c>
      <c r="L57" s="2">
        <v>44892</v>
      </c>
      <c r="M57" s="3">
        <v>0.58124999999999993</v>
      </c>
      <c r="N57" s="11" t="s">
        <v>549</v>
      </c>
      <c r="O57" s="2">
        <v>44892</v>
      </c>
      <c r="P57" s="3">
        <v>0.76666666666666661</v>
      </c>
      <c r="Q57" s="2">
        <v>44892</v>
      </c>
      <c r="R57" s="3">
        <v>0.74097222222222225</v>
      </c>
      <c r="S57" s="218" t="s">
        <v>548</v>
      </c>
      <c r="T57" s="214">
        <v>44892</v>
      </c>
      <c r="U57" s="215">
        <v>0.7416666666666667</v>
      </c>
      <c r="V57" s="218" t="s">
        <v>548</v>
      </c>
      <c r="W57" s="12">
        <f t="shared" si="0"/>
        <v>-2.5000000001455192E-2</v>
      </c>
      <c r="X57" s="2">
        <v>44892</v>
      </c>
      <c r="Y57" s="14">
        <v>0.79305555555555562</v>
      </c>
      <c r="Z57" s="218" t="s">
        <v>549</v>
      </c>
      <c r="AA57" s="15">
        <f t="shared" si="3"/>
        <v>5.1388888889050577E-2</v>
      </c>
      <c r="AB57" s="13">
        <v>44894</v>
      </c>
      <c r="AC57" s="14">
        <v>0.39999999999999997</v>
      </c>
      <c r="AD57" s="218" t="s">
        <v>549</v>
      </c>
      <c r="AE57" s="15">
        <f t="shared" si="4"/>
        <v>1.6069444444437977</v>
      </c>
      <c r="AF57" s="214"/>
      <c r="AG57" s="215"/>
      <c r="AH57" s="218"/>
      <c r="AI57" s="11"/>
      <c r="AJ57" s="385">
        <f t="shared" si="5"/>
        <v>-44892.741666666669</v>
      </c>
      <c r="AK57" s="214"/>
      <c r="AL57" s="215"/>
      <c r="AM57" s="218"/>
      <c r="AN57" s="15">
        <f t="shared" si="6"/>
        <v>-44892.741666666669</v>
      </c>
      <c r="AO57" s="214">
        <v>44895</v>
      </c>
      <c r="AP57" s="215">
        <v>0.46875</v>
      </c>
      <c r="AQ57" s="18">
        <f t="shared" si="7"/>
        <v>2.7270833333313931</v>
      </c>
      <c r="AR57" s="214">
        <v>44895</v>
      </c>
      <c r="AS57" s="215">
        <v>0.46875</v>
      </c>
      <c r="AT57" s="218" t="s">
        <v>549</v>
      </c>
      <c r="AU57" s="19">
        <f t="shared" si="8"/>
        <v>2.7270833333313931</v>
      </c>
      <c r="AV57" s="152"/>
      <c r="AW57" s="152"/>
      <c r="AX57" s="20" t="s">
        <v>148</v>
      </c>
      <c r="AY57" s="20" t="s">
        <v>156</v>
      </c>
      <c r="AZ57" s="20" t="s">
        <v>210</v>
      </c>
      <c r="BA57" s="369" t="s">
        <v>440</v>
      </c>
      <c r="BB57" s="270" t="s">
        <v>838</v>
      </c>
      <c r="BC57" s="264" t="s">
        <v>839</v>
      </c>
      <c r="BD57" s="24"/>
      <c r="BE57" s="23" t="s">
        <v>74</v>
      </c>
      <c r="BF57" s="23"/>
      <c r="BK57" s="25"/>
      <c r="BL57" s="25"/>
      <c r="BM57" s="25"/>
      <c r="BN57" s="25"/>
      <c r="BO57" s="25"/>
      <c r="BP57" s="25"/>
      <c r="BQ57" s="25"/>
      <c r="BR57" s="25"/>
      <c r="BS57" s="25"/>
      <c r="BT57" s="25"/>
      <c r="BU57" s="25"/>
      <c r="BV57" s="25"/>
      <c r="BW57"/>
      <c r="BX57"/>
      <c r="BY57"/>
      <c r="BZ57" s="25"/>
      <c r="CA57" s="25"/>
      <c r="CB57" s="25"/>
      <c r="CC57" s="25"/>
      <c r="CD57" s="25"/>
      <c r="CE57" s="25"/>
      <c r="CF57" s="25"/>
      <c r="CG57" s="54" t="s">
        <v>78</v>
      </c>
      <c r="CH57" s="54">
        <v>6</v>
      </c>
      <c r="CI57" s="297">
        <f>CH57/CH59</f>
        <v>0.19354838709677419</v>
      </c>
      <c r="CJ57" s="49"/>
      <c r="CK57"/>
      <c r="CL57"/>
      <c r="CM57"/>
      <c r="CN57"/>
      <c r="CR57" s="25"/>
      <c r="CS57" s="25"/>
      <c r="CT57" s="25"/>
      <c r="CU57" s="25"/>
      <c r="CV57" s="25"/>
      <c r="CW57" s="25"/>
      <c r="CX57" s="25"/>
      <c r="CY57" s="47"/>
      <c r="CZ57" s="47"/>
    </row>
    <row r="58" spans="1:104" ht="17.25" customHeight="1" x14ac:dyDescent="0.25">
      <c r="A58" s="442"/>
      <c r="B58" s="223">
        <v>56</v>
      </c>
      <c r="C58" s="5">
        <v>602</v>
      </c>
      <c r="D58" s="6">
        <v>30195311</v>
      </c>
      <c r="E58" s="7" t="s">
        <v>519</v>
      </c>
      <c r="F58" s="7" t="s">
        <v>522</v>
      </c>
      <c r="G58" s="7" t="s">
        <v>526</v>
      </c>
      <c r="H58" s="7" t="s">
        <v>546</v>
      </c>
      <c r="I58" s="7">
        <v>44893.655555555553</v>
      </c>
      <c r="J58" s="7" t="s">
        <v>548</v>
      </c>
      <c r="K58" s="115" t="s">
        <v>39</v>
      </c>
      <c r="L58" s="2">
        <v>44893</v>
      </c>
      <c r="M58" s="3">
        <v>0.65555555555555556</v>
      </c>
      <c r="N58" s="218" t="s">
        <v>548</v>
      </c>
      <c r="O58" s="2">
        <v>44893</v>
      </c>
      <c r="P58" s="3">
        <v>0.65555555555555556</v>
      </c>
      <c r="Q58" s="2"/>
      <c r="R58" s="3"/>
      <c r="S58" s="11"/>
      <c r="T58" s="214">
        <v>44893</v>
      </c>
      <c r="U58" s="215">
        <v>0.65555555555555556</v>
      </c>
      <c r="V58" s="218" t="s">
        <v>549</v>
      </c>
      <c r="W58" s="12">
        <f t="shared" si="0"/>
        <v>0</v>
      </c>
      <c r="X58" s="13"/>
      <c r="Y58" s="14"/>
      <c r="Z58" s="11"/>
      <c r="AA58" s="15">
        <f t="shared" si="3"/>
        <v>-44893.655555555553</v>
      </c>
      <c r="AB58" s="13"/>
      <c r="AC58" s="14"/>
      <c r="AD58" s="11"/>
      <c r="AE58" s="15">
        <f t="shared" si="4"/>
        <v>0</v>
      </c>
      <c r="AF58" s="214"/>
      <c r="AG58" s="215"/>
      <c r="AH58" s="218"/>
      <c r="AI58" s="11"/>
      <c r="AJ58" s="385">
        <f t="shared" si="5"/>
        <v>-44893.655555555553</v>
      </c>
      <c r="AK58" s="214"/>
      <c r="AL58" s="215"/>
      <c r="AM58" s="218"/>
      <c r="AN58" s="15">
        <f t="shared" si="6"/>
        <v>-44893.655555555553</v>
      </c>
      <c r="AO58" s="214">
        <v>44893</v>
      </c>
      <c r="AP58" s="215">
        <v>0.66249999999999998</v>
      </c>
      <c r="AQ58" s="18">
        <f t="shared" si="7"/>
        <v>6.9444444452528842E-3</v>
      </c>
      <c r="AR58" s="214">
        <v>44893</v>
      </c>
      <c r="AS58" s="215">
        <v>0.66249999999999998</v>
      </c>
      <c r="AT58" s="218" t="s">
        <v>548</v>
      </c>
      <c r="AU58" s="19">
        <f t="shared" si="8"/>
        <v>6.9444444452528842E-3</v>
      </c>
      <c r="AV58" s="152"/>
      <c r="AW58" s="152"/>
      <c r="AX58" s="20" t="s">
        <v>140</v>
      </c>
      <c r="AY58" s="20" t="s">
        <v>162</v>
      </c>
      <c r="AZ58" s="20" t="s">
        <v>1185</v>
      </c>
      <c r="BA58" s="369" t="s">
        <v>482</v>
      </c>
      <c r="BB58" s="270" t="s">
        <v>840</v>
      </c>
      <c r="BC58" s="264" t="s">
        <v>841</v>
      </c>
      <c r="BD58" s="24"/>
      <c r="BE58" s="23" t="s">
        <v>74</v>
      </c>
      <c r="BF58" s="23"/>
      <c r="BK58" s="25"/>
      <c r="BL58" s="25"/>
      <c r="BM58" s="25"/>
      <c r="BN58" s="25"/>
      <c r="BO58" s="25"/>
      <c r="BP58" s="25"/>
      <c r="BQ58" s="25"/>
      <c r="BR58" s="25"/>
      <c r="BS58" s="25"/>
      <c r="BT58" s="25"/>
      <c r="BU58" s="25"/>
      <c r="BV58" s="25"/>
      <c r="BW58"/>
      <c r="BX58"/>
      <c r="BY58"/>
      <c r="BZ58" s="25"/>
      <c r="CA58" s="25"/>
      <c r="CB58" s="25"/>
      <c r="CC58" s="25"/>
      <c r="CD58" s="25"/>
      <c r="CE58" s="25"/>
      <c r="CF58" s="25"/>
      <c r="CG58" s="54" t="s">
        <v>81</v>
      </c>
      <c r="CH58" s="54">
        <v>6</v>
      </c>
      <c r="CI58" s="297">
        <f>CH58/CH59</f>
        <v>0.19354838709677419</v>
      </c>
      <c r="CJ58" s="49"/>
      <c r="CK58"/>
      <c r="CL58"/>
      <c r="CM58"/>
      <c r="CN58"/>
      <c r="CR58" s="25"/>
      <c r="CS58" s="25"/>
      <c r="CT58" s="25"/>
      <c r="CU58" s="25"/>
      <c r="CV58" s="25"/>
      <c r="CW58" s="25"/>
      <c r="CX58" s="25"/>
      <c r="CY58" s="47"/>
      <c r="CZ58" s="47"/>
    </row>
    <row r="59" spans="1:104" ht="17.25" customHeight="1" x14ac:dyDescent="0.25">
      <c r="A59" s="442"/>
      <c r="B59" s="223">
        <v>57</v>
      </c>
      <c r="C59" s="9">
        <v>592</v>
      </c>
      <c r="D59" s="6">
        <v>20243775</v>
      </c>
      <c r="E59" s="7" t="s">
        <v>517</v>
      </c>
      <c r="F59" s="7" t="s">
        <v>521</v>
      </c>
      <c r="G59" s="7" t="s">
        <v>524</v>
      </c>
      <c r="H59" s="7" t="s">
        <v>57</v>
      </c>
      <c r="I59" s="7">
        <v>44893.77847222222</v>
      </c>
      <c r="J59" s="7" t="s">
        <v>548</v>
      </c>
      <c r="K59" s="115" t="s">
        <v>126</v>
      </c>
      <c r="L59" s="2">
        <v>44892</v>
      </c>
      <c r="M59" s="3">
        <v>0.5180555555555556</v>
      </c>
      <c r="N59" s="218" t="s">
        <v>548</v>
      </c>
      <c r="O59" s="2">
        <v>44893</v>
      </c>
      <c r="P59" s="3">
        <v>0.77847222222222223</v>
      </c>
      <c r="Q59" s="2">
        <v>44893</v>
      </c>
      <c r="R59" s="3">
        <v>0.77430555555555547</v>
      </c>
      <c r="S59" s="218" t="s">
        <v>548</v>
      </c>
      <c r="T59" s="214">
        <v>44893</v>
      </c>
      <c r="U59" s="215">
        <v>0.77847222222222223</v>
      </c>
      <c r="V59" s="218" t="s">
        <v>548</v>
      </c>
      <c r="W59" s="12">
        <f t="shared" si="0"/>
        <v>0</v>
      </c>
      <c r="X59" s="13">
        <v>44894</v>
      </c>
      <c r="Y59" s="14">
        <v>0.76527777777777783</v>
      </c>
      <c r="Z59" s="218" t="s">
        <v>548</v>
      </c>
      <c r="AA59" s="15">
        <f t="shared" si="3"/>
        <v>0.98680555555620231</v>
      </c>
      <c r="AB59" s="13">
        <v>44895</v>
      </c>
      <c r="AC59" s="14">
        <v>0.69097222222222221</v>
      </c>
      <c r="AD59" s="218" t="s">
        <v>548</v>
      </c>
      <c r="AE59" s="15">
        <f t="shared" si="4"/>
        <v>0.9256944444423425</v>
      </c>
      <c r="AF59" s="214"/>
      <c r="AG59" s="215"/>
      <c r="AH59" s="218"/>
      <c r="AI59" s="11"/>
      <c r="AJ59" s="385">
        <f t="shared" si="5"/>
        <v>-44893.77847222222</v>
      </c>
      <c r="AK59" s="214"/>
      <c r="AL59" s="215"/>
      <c r="AM59" s="218"/>
      <c r="AN59" s="15">
        <f t="shared" si="6"/>
        <v>-44893.77847222222</v>
      </c>
      <c r="AO59" s="214">
        <v>44899</v>
      </c>
      <c r="AP59" s="215">
        <v>0.66249999999999998</v>
      </c>
      <c r="AQ59" s="18">
        <f t="shared" si="7"/>
        <v>5.8840277777781012</v>
      </c>
      <c r="AR59" s="214">
        <v>44900</v>
      </c>
      <c r="AS59" s="215">
        <v>0.42083333333333334</v>
      </c>
      <c r="AT59" s="218" t="s">
        <v>548</v>
      </c>
      <c r="AU59" s="19">
        <f t="shared" si="8"/>
        <v>6.6423611111094942</v>
      </c>
      <c r="AV59" s="152"/>
      <c r="AW59" s="152"/>
      <c r="AX59" s="20" t="s">
        <v>132</v>
      </c>
      <c r="AY59" s="20" t="s">
        <v>134</v>
      </c>
      <c r="AZ59" s="20" t="s">
        <v>152</v>
      </c>
      <c r="BA59" s="369" t="s">
        <v>188</v>
      </c>
      <c r="BB59" s="270" t="s">
        <v>842</v>
      </c>
      <c r="BC59" s="264" t="s">
        <v>843</v>
      </c>
      <c r="BD59" s="24"/>
      <c r="BE59" s="23" t="s">
        <v>74</v>
      </c>
      <c r="BF59" s="23"/>
      <c r="BK59" s="25"/>
      <c r="BL59" s="25"/>
      <c r="BM59" s="25"/>
      <c r="BN59" s="25"/>
      <c r="BO59" s="25"/>
      <c r="BP59" s="25"/>
      <c r="BQ59" s="25"/>
      <c r="BR59" s="25"/>
      <c r="BS59" s="25"/>
      <c r="BT59" s="25"/>
      <c r="BU59" s="25"/>
      <c r="BV59" s="25"/>
      <c r="BW59"/>
      <c r="BX59"/>
      <c r="BY59"/>
      <c r="BZ59" s="25"/>
      <c r="CA59" s="25"/>
      <c r="CB59" s="25"/>
      <c r="CC59" s="25"/>
      <c r="CD59" s="25"/>
      <c r="CE59" s="25"/>
      <c r="CF59" s="25"/>
      <c r="CG59" s="298" t="s">
        <v>67</v>
      </c>
      <c r="CH59" s="298">
        <f>CH56+CH57+CH58</f>
        <v>31</v>
      </c>
      <c r="CI59" s="299">
        <f>CI56+CI57+CI58</f>
        <v>1</v>
      </c>
      <c r="CJ59" s="25"/>
      <c r="CK59"/>
      <c r="CL59"/>
      <c r="CM59"/>
      <c r="CN59"/>
      <c r="CR59" s="25"/>
      <c r="CS59" s="25"/>
      <c r="CT59" s="25"/>
      <c r="CU59" s="25"/>
      <c r="CV59" s="25"/>
      <c r="CW59" s="25"/>
      <c r="CX59" s="25"/>
      <c r="CY59" s="47"/>
      <c r="CZ59" s="47"/>
    </row>
    <row r="60" spans="1:104" ht="17.25" customHeight="1" x14ac:dyDescent="0.25">
      <c r="A60" s="442"/>
      <c r="B60" s="223">
        <v>58</v>
      </c>
      <c r="C60" s="9">
        <v>591</v>
      </c>
      <c r="D60" s="6">
        <v>30200682</v>
      </c>
      <c r="E60" s="7" t="s">
        <v>517</v>
      </c>
      <c r="F60" s="7" t="s">
        <v>521</v>
      </c>
      <c r="G60" s="7" t="s">
        <v>524</v>
      </c>
      <c r="H60" s="7" t="s">
        <v>53</v>
      </c>
      <c r="I60" s="7">
        <v>44893.785416666666</v>
      </c>
      <c r="J60" s="7" t="s">
        <v>548</v>
      </c>
      <c r="K60" s="115" t="s">
        <v>126</v>
      </c>
      <c r="L60" s="2">
        <v>44892</v>
      </c>
      <c r="M60" s="3">
        <v>0.4069444444444445</v>
      </c>
      <c r="N60" s="218" t="s">
        <v>548</v>
      </c>
      <c r="O60" s="2">
        <v>44893</v>
      </c>
      <c r="P60" s="3">
        <v>0.78541666666666676</v>
      </c>
      <c r="Q60" s="2">
        <v>44893</v>
      </c>
      <c r="R60" s="3">
        <v>0.78541666666666676</v>
      </c>
      <c r="S60" s="218" t="s">
        <v>548</v>
      </c>
      <c r="T60" s="214">
        <v>44893</v>
      </c>
      <c r="U60" s="215">
        <v>0.78611111111111109</v>
      </c>
      <c r="V60" s="218" t="s">
        <v>548</v>
      </c>
      <c r="W60" s="12">
        <f t="shared" si="0"/>
        <v>6.944444467080757E-4</v>
      </c>
      <c r="X60" s="13"/>
      <c r="Y60" s="14"/>
      <c r="Z60" s="11"/>
      <c r="AA60" s="15">
        <f t="shared" si="3"/>
        <v>-44893.786111111112</v>
      </c>
      <c r="AB60" s="13"/>
      <c r="AC60" s="14"/>
      <c r="AD60" s="11"/>
      <c r="AE60" s="15">
        <f t="shared" si="4"/>
        <v>0</v>
      </c>
      <c r="AF60" s="214"/>
      <c r="AG60" s="215"/>
      <c r="AH60" s="218"/>
      <c r="AI60" s="11"/>
      <c r="AJ60" s="385">
        <f t="shared" si="5"/>
        <v>-44893.786111111112</v>
      </c>
      <c r="AK60" s="214"/>
      <c r="AL60" s="215"/>
      <c r="AM60" s="218"/>
      <c r="AN60" s="15">
        <f t="shared" si="6"/>
        <v>-44893.786111111112</v>
      </c>
      <c r="AO60" s="214">
        <v>44893</v>
      </c>
      <c r="AP60" s="215">
        <v>0.8618055555555556</v>
      </c>
      <c r="AQ60" s="18">
        <f t="shared" si="7"/>
        <v>7.5694444443797693E-2</v>
      </c>
      <c r="AR60" s="214">
        <v>44898</v>
      </c>
      <c r="AS60" s="215">
        <v>0.65902777777777777</v>
      </c>
      <c r="AT60" s="218" t="s">
        <v>548</v>
      </c>
      <c r="AU60" s="19">
        <f t="shared" si="8"/>
        <v>4.8729166666671517</v>
      </c>
      <c r="AV60" s="152"/>
      <c r="AW60" s="152" t="s">
        <v>1301</v>
      </c>
      <c r="AX60" s="20" t="s">
        <v>140</v>
      </c>
      <c r="AY60" s="20" t="s">
        <v>162</v>
      </c>
      <c r="AZ60" s="20" t="s">
        <v>1185</v>
      </c>
      <c r="BA60" s="369" t="s">
        <v>482</v>
      </c>
      <c r="BB60" s="270" t="s">
        <v>844</v>
      </c>
      <c r="BC60" s="264" t="s">
        <v>845</v>
      </c>
      <c r="BD60" s="24"/>
      <c r="BE60" s="23" t="s">
        <v>74</v>
      </c>
      <c r="BF60" s="23"/>
      <c r="BK60" s="25"/>
      <c r="BL60" s="25"/>
      <c r="BM60" s="25"/>
      <c r="BN60" s="25"/>
      <c r="BO60" s="25"/>
      <c r="BP60" s="25"/>
      <c r="BQ60" s="25"/>
      <c r="BR60" s="25"/>
      <c r="BS60" s="25"/>
      <c r="BT60" s="25"/>
      <c r="BU60" s="25"/>
      <c r="BV60"/>
      <c r="BW60"/>
      <c r="BX60" s="25"/>
      <c r="BY60"/>
      <c r="BZ60" s="25"/>
      <c r="CA60" s="25"/>
      <c r="CB60" s="25"/>
      <c r="CC60" s="25"/>
      <c r="CD60" s="25"/>
      <c r="CE60" s="25"/>
      <c r="CF60" s="25"/>
      <c r="CJ60" s="25"/>
      <c r="CK60"/>
      <c r="CL60"/>
      <c r="CR60" s="25"/>
      <c r="CS60" s="25"/>
      <c r="CT60" s="25"/>
      <c r="CU60" s="25"/>
      <c r="CV60" s="25"/>
      <c r="CW60" s="25"/>
      <c r="CX60" s="25"/>
      <c r="CY60" s="47"/>
      <c r="CZ60" s="47"/>
    </row>
    <row r="61" spans="1:104" ht="17.25" customHeight="1" x14ac:dyDescent="0.25">
      <c r="A61" s="442"/>
      <c r="B61" s="223">
        <v>59</v>
      </c>
      <c r="C61" s="9">
        <v>594</v>
      </c>
      <c r="D61" s="6">
        <v>1183207</v>
      </c>
      <c r="E61" s="7" t="s">
        <v>518</v>
      </c>
      <c r="F61" s="7" t="s">
        <v>522</v>
      </c>
      <c r="G61" s="7" t="s">
        <v>526</v>
      </c>
      <c r="H61" s="7" t="s">
        <v>546</v>
      </c>
      <c r="I61" s="7">
        <v>44898.426388888889</v>
      </c>
      <c r="J61" s="7" t="s">
        <v>548</v>
      </c>
      <c r="K61" s="115" t="s">
        <v>126</v>
      </c>
      <c r="L61" s="2">
        <v>44892</v>
      </c>
      <c r="M61" s="3">
        <v>0.55833333333333335</v>
      </c>
      <c r="N61" s="218" t="s">
        <v>548</v>
      </c>
      <c r="O61" s="2">
        <v>44898</v>
      </c>
      <c r="P61" s="3">
        <v>0.42638888888888887</v>
      </c>
      <c r="Q61" s="2">
        <v>44893</v>
      </c>
      <c r="R61" s="3">
        <v>0.79166666666666663</v>
      </c>
      <c r="S61" s="218" t="s">
        <v>548</v>
      </c>
      <c r="T61" s="214">
        <v>44893</v>
      </c>
      <c r="U61" s="215">
        <v>0.79166666666666663</v>
      </c>
      <c r="V61" s="218" t="s">
        <v>548</v>
      </c>
      <c r="W61" s="12">
        <f t="shared" si="0"/>
        <v>-4.6347222222248092</v>
      </c>
      <c r="X61" s="13">
        <v>44894</v>
      </c>
      <c r="Y61" s="14">
        <v>0.76597222222222217</v>
      </c>
      <c r="Z61" s="11"/>
      <c r="AA61" s="15">
        <f t="shared" si="3"/>
        <v>0.97430555555911269</v>
      </c>
      <c r="AB61" s="13"/>
      <c r="AC61" s="14"/>
      <c r="AD61" s="11"/>
      <c r="AE61" s="15">
        <f t="shared" si="4"/>
        <v>-44894.765972222223</v>
      </c>
      <c r="AF61" s="214"/>
      <c r="AG61" s="215"/>
      <c r="AH61" s="218"/>
      <c r="AI61" s="11"/>
      <c r="AJ61" s="385">
        <f t="shared" si="5"/>
        <v>-44893.791666666664</v>
      </c>
      <c r="AK61" s="214">
        <v>44902</v>
      </c>
      <c r="AL61" s="215">
        <v>0.48333333333333334</v>
      </c>
      <c r="AM61" s="218" t="s">
        <v>548</v>
      </c>
      <c r="AN61" s="15">
        <f t="shared" si="6"/>
        <v>8.6916666666656965</v>
      </c>
      <c r="AO61" s="214">
        <v>44895</v>
      </c>
      <c r="AP61" s="215">
        <v>0.56805555555555554</v>
      </c>
      <c r="AQ61" s="18">
        <f t="shared" si="7"/>
        <v>1.7763888888948713</v>
      </c>
      <c r="AR61" s="214"/>
      <c r="AS61" s="215"/>
      <c r="AT61" s="218"/>
      <c r="AU61" s="19">
        <f t="shared" si="8"/>
        <v>-44893.791666666664</v>
      </c>
      <c r="AV61" s="152"/>
      <c r="AW61" s="152"/>
      <c r="AX61" s="20" t="s">
        <v>132</v>
      </c>
      <c r="AY61" s="20" t="s">
        <v>134</v>
      </c>
      <c r="AZ61" s="20" t="s">
        <v>152</v>
      </c>
      <c r="BA61" s="369" t="s">
        <v>188</v>
      </c>
      <c r="BB61" s="270" t="s">
        <v>1205</v>
      </c>
      <c r="BC61" s="264" t="s">
        <v>1206</v>
      </c>
      <c r="BD61" s="24"/>
      <c r="BE61" s="23" t="s">
        <v>74</v>
      </c>
      <c r="BF61" s="23"/>
      <c r="BK61" s="25"/>
      <c r="BL61" s="25"/>
      <c r="BM61" s="25"/>
      <c r="BN61" s="25"/>
      <c r="BO61" s="25"/>
      <c r="BP61" s="25"/>
      <c r="BQ61" s="25"/>
      <c r="BR61" s="25"/>
      <c r="BS61" s="25"/>
      <c r="BT61" s="25"/>
      <c r="BU61" s="25"/>
      <c r="BV61"/>
      <c r="BW61"/>
      <c r="BX61" s="25"/>
      <c r="BY61" s="25"/>
      <c r="BZ61" s="25"/>
      <c r="CA61" s="25"/>
      <c r="CB61" s="25"/>
      <c r="CC61" s="25"/>
      <c r="CD61" s="25"/>
      <c r="CE61" s="25"/>
      <c r="CF61" s="25"/>
      <c r="CG61" s="25"/>
      <c r="CH61" s="25"/>
      <c r="CI61" s="25"/>
      <c r="CJ61" s="25"/>
      <c r="CK61"/>
      <c r="CL61"/>
      <c r="CR61" s="25"/>
      <c r="CS61" s="25"/>
      <c r="CT61" s="25"/>
      <c r="CU61" s="25"/>
      <c r="CV61" s="25"/>
      <c r="CW61" s="25"/>
      <c r="CX61" s="25"/>
      <c r="CY61" s="47"/>
      <c r="CZ61" s="47"/>
    </row>
    <row r="62" spans="1:104" ht="17.25" customHeight="1" x14ac:dyDescent="0.25">
      <c r="A62" s="442"/>
      <c r="B62" s="223">
        <v>60</v>
      </c>
      <c r="C62" s="8">
        <v>605</v>
      </c>
      <c r="D62" s="6">
        <v>30217215</v>
      </c>
      <c r="E62" s="7" t="s">
        <v>518</v>
      </c>
      <c r="F62" s="7" t="s">
        <v>522</v>
      </c>
      <c r="G62" s="7" t="s">
        <v>525</v>
      </c>
      <c r="H62" s="7" t="s">
        <v>45</v>
      </c>
      <c r="I62" s="7">
        <v>44898.530555555553</v>
      </c>
      <c r="J62" s="7" t="s">
        <v>548</v>
      </c>
      <c r="K62" s="115" t="s">
        <v>63</v>
      </c>
      <c r="L62" s="2">
        <v>44894</v>
      </c>
      <c r="M62" s="3">
        <v>0.77638888888888891</v>
      </c>
      <c r="N62" s="218" t="s">
        <v>548</v>
      </c>
      <c r="O62" s="2">
        <v>44898</v>
      </c>
      <c r="P62" s="3">
        <v>0.53055555555555556</v>
      </c>
      <c r="Q62" s="2">
        <v>44898</v>
      </c>
      <c r="R62" s="3">
        <v>0.5</v>
      </c>
      <c r="S62" s="218" t="s">
        <v>548</v>
      </c>
      <c r="T62" s="214">
        <v>44898</v>
      </c>
      <c r="U62" s="215">
        <v>0.53125</v>
      </c>
      <c r="V62" s="218" t="s">
        <v>548</v>
      </c>
      <c r="W62" s="12">
        <f t="shared" si="0"/>
        <v>6.944444467080757E-4</v>
      </c>
      <c r="X62" s="13"/>
      <c r="Y62" s="14"/>
      <c r="Z62" s="11"/>
      <c r="AA62" s="15">
        <f t="shared" si="3"/>
        <v>-44898.53125</v>
      </c>
      <c r="AB62" s="13"/>
      <c r="AC62" s="14"/>
      <c r="AD62" s="11"/>
      <c r="AE62" s="15">
        <f t="shared" si="4"/>
        <v>0</v>
      </c>
      <c r="AF62" s="214"/>
      <c r="AG62" s="215"/>
      <c r="AH62" s="218"/>
      <c r="AI62" s="11"/>
      <c r="AJ62" s="385">
        <f t="shared" si="5"/>
        <v>-44898.53125</v>
      </c>
      <c r="AK62" s="214"/>
      <c r="AL62" s="215"/>
      <c r="AM62" s="218"/>
      <c r="AN62" s="15">
        <f t="shared" si="6"/>
        <v>-44898.53125</v>
      </c>
      <c r="AO62" s="214">
        <v>44898</v>
      </c>
      <c r="AP62" s="215">
        <v>0.53819444444444442</v>
      </c>
      <c r="AQ62" s="18">
        <f t="shared" si="7"/>
        <v>6.9444444452528842E-3</v>
      </c>
      <c r="AR62" s="214">
        <v>44900</v>
      </c>
      <c r="AS62" s="215">
        <v>0.57291666666666663</v>
      </c>
      <c r="AT62" s="218" t="s">
        <v>548</v>
      </c>
      <c r="AU62" s="19">
        <f t="shared" si="8"/>
        <v>2.0416666666642413</v>
      </c>
      <c r="AV62" s="152"/>
      <c r="AW62" s="152"/>
      <c r="AX62" s="20" t="s">
        <v>140</v>
      </c>
      <c r="AY62" s="20" t="s">
        <v>162</v>
      </c>
      <c r="AZ62" s="20" t="s">
        <v>1185</v>
      </c>
      <c r="BA62" s="369" t="s">
        <v>482</v>
      </c>
      <c r="BB62" s="270" t="s">
        <v>847</v>
      </c>
      <c r="BC62" s="264" t="s">
        <v>846</v>
      </c>
      <c r="BD62" s="24"/>
      <c r="BE62" s="23" t="s">
        <v>74</v>
      </c>
      <c r="BF62" s="23"/>
      <c r="BK62" s="25"/>
      <c r="BL62" s="25"/>
      <c r="BM62" s="25"/>
      <c r="BN62" s="25"/>
      <c r="BO62" s="25"/>
      <c r="BP62" s="25"/>
      <c r="BQ62" s="25"/>
      <c r="BR62" s="25"/>
      <c r="BS62" s="25"/>
      <c r="BT62" s="25"/>
      <c r="BU62" s="25"/>
      <c r="BV62"/>
      <c r="BW62"/>
      <c r="BX62" s="25"/>
      <c r="BY62" s="25"/>
      <c r="BZ62" s="25"/>
      <c r="CA62" s="25"/>
      <c r="CB62" s="25"/>
      <c r="CC62" s="25"/>
      <c r="CD62" s="25"/>
      <c r="CE62" s="25"/>
      <c r="CF62" s="25"/>
      <c r="CJ62" s="25"/>
      <c r="CK62"/>
      <c r="CL62"/>
      <c r="CR62" s="25"/>
      <c r="CS62" s="25"/>
      <c r="CT62" s="25"/>
      <c r="CU62" s="25"/>
      <c r="CV62" s="25"/>
      <c r="CW62" s="25"/>
      <c r="CX62" s="25"/>
      <c r="CY62" s="47"/>
      <c r="CZ62" s="47"/>
    </row>
    <row r="63" spans="1:104" ht="17.25" customHeight="1" x14ac:dyDescent="0.25">
      <c r="A63" s="442"/>
      <c r="B63" s="223">
        <v>61</v>
      </c>
      <c r="C63" s="9">
        <v>581</v>
      </c>
      <c r="D63" s="6">
        <v>884613</v>
      </c>
      <c r="E63" s="7" t="s">
        <v>517</v>
      </c>
      <c r="F63" s="7" t="s">
        <v>521</v>
      </c>
      <c r="G63" s="7" t="s">
        <v>524</v>
      </c>
      <c r="H63" s="7" t="s">
        <v>532</v>
      </c>
      <c r="I63" s="7">
        <v>44898.691666666666</v>
      </c>
      <c r="J63" s="7" t="s">
        <v>549</v>
      </c>
      <c r="K63" s="115" t="s">
        <v>126</v>
      </c>
      <c r="L63" s="2">
        <v>44889</v>
      </c>
      <c r="M63" s="3">
        <v>0.4201388888888889</v>
      </c>
      <c r="N63" s="11" t="s">
        <v>549</v>
      </c>
      <c r="O63" s="2">
        <v>44898</v>
      </c>
      <c r="P63" s="3">
        <v>0.69166666666666676</v>
      </c>
      <c r="Q63" s="2">
        <v>44892</v>
      </c>
      <c r="R63" s="3">
        <v>0.74236111111111114</v>
      </c>
      <c r="S63" s="218" t="s">
        <v>548</v>
      </c>
      <c r="T63" s="214">
        <v>44898</v>
      </c>
      <c r="U63" s="215">
        <v>0.69166666666666676</v>
      </c>
      <c r="V63" s="218" t="s">
        <v>548</v>
      </c>
      <c r="W63" s="12">
        <f t="shared" si="0"/>
        <v>0</v>
      </c>
      <c r="X63" s="13"/>
      <c r="Y63" s="14"/>
      <c r="Z63" s="11"/>
      <c r="AA63" s="15">
        <f t="shared" si="3"/>
        <v>-44898.691666666666</v>
      </c>
      <c r="AB63" s="13"/>
      <c r="AC63" s="14"/>
      <c r="AD63" s="11"/>
      <c r="AE63" s="15">
        <f t="shared" si="4"/>
        <v>0</v>
      </c>
      <c r="AF63" s="214"/>
      <c r="AG63" s="215"/>
      <c r="AH63" s="218"/>
      <c r="AI63" s="11"/>
      <c r="AJ63" s="385">
        <f t="shared" si="5"/>
        <v>-44898.691666666666</v>
      </c>
      <c r="AK63" s="214">
        <v>44938</v>
      </c>
      <c r="AL63" s="215">
        <v>0.64097222222222217</v>
      </c>
      <c r="AM63" s="218" t="s">
        <v>549</v>
      </c>
      <c r="AN63" s="15">
        <f t="shared" si="6"/>
        <v>39.949305555557657</v>
      </c>
      <c r="AO63" s="214"/>
      <c r="AP63" s="215"/>
      <c r="AQ63" s="18">
        <f t="shared" si="7"/>
        <v>-44898.691666666666</v>
      </c>
      <c r="AR63" s="214"/>
      <c r="AS63" s="215"/>
      <c r="AT63" s="218"/>
      <c r="AU63" s="19">
        <f t="shared" si="8"/>
        <v>-44898.691666666666</v>
      </c>
      <c r="AV63" s="152"/>
      <c r="AW63" s="152" t="s">
        <v>1302</v>
      </c>
      <c r="AX63" s="20" t="s">
        <v>148</v>
      </c>
      <c r="AY63" s="20" t="s">
        <v>150</v>
      </c>
      <c r="AZ63" s="20" t="s">
        <v>1111</v>
      </c>
      <c r="BA63" s="369" t="s">
        <v>396</v>
      </c>
      <c r="BB63" s="270" t="s">
        <v>848</v>
      </c>
      <c r="BC63" s="264" t="s">
        <v>1207</v>
      </c>
      <c r="BD63" s="24"/>
      <c r="BE63" s="23" t="s">
        <v>74</v>
      </c>
      <c r="BF63" s="23"/>
      <c r="BK63" s="25"/>
      <c r="BL63" s="25"/>
      <c r="BM63" s="25"/>
      <c r="BN63" s="25"/>
      <c r="BO63" s="25"/>
      <c r="BP63" s="25"/>
      <c r="BQ63" s="25"/>
      <c r="BR63" s="25"/>
      <c r="BS63" s="25"/>
      <c r="BT63" s="25"/>
      <c r="BU63" s="25"/>
      <c r="BV63"/>
      <c r="BW63"/>
      <c r="BX63" s="25"/>
      <c r="BY63" s="25"/>
      <c r="BZ63" s="25"/>
      <c r="CA63" s="25"/>
      <c r="CB63" s="25"/>
      <c r="CE63" s="25"/>
      <c r="CF63" s="25"/>
      <c r="CG63" s="295"/>
      <c r="CH63" s="295"/>
      <c r="CI63" s="296"/>
      <c r="CJ63" s="25"/>
      <c r="CK63"/>
      <c r="CL63"/>
      <c r="CR63" s="25"/>
      <c r="CS63" s="25"/>
      <c r="CT63" s="25"/>
      <c r="CU63" s="25"/>
      <c r="CV63" s="25"/>
      <c r="CW63" s="25"/>
      <c r="CX63" s="25"/>
      <c r="CY63" s="47"/>
      <c r="CZ63" s="47"/>
    </row>
    <row r="64" spans="1:104" ht="17.25" customHeight="1" x14ac:dyDescent="0.25">
      <c r="A64" s="442"/>
      <c r="B64" s="223">
        <v>62</v>
      </c>
      <c r="C64" s="9">
        <v>518</v>
      </c>
      <c r="D64" s="6">
        <v>30231829</v>
      </c>
      <c r="E64" s="7" t="s">
        <v>518</v>
      </c>
      <c r="F64" s="7" t="s">
        <v>522</v>
      </c>
      <c r="G64" s="7" t="s">
        <v>525</v>
      </c>
      <c r="H64" s="7" t="s">
        <v>42</v>
      </c>
      <c r="I64" s="7">
        <v>44898.693055555559</v>
      </c>
      <c r="J64" s="7" t="s">
        <v>549</v>
      </c>
      <c r="K64" s="115" t="s">
        <v>126</v>
      </c>
      <c r="L64" s="2">
        <v>44874</v>
      </c>
      <c r="M64" s="3">
        <v>0.77430555555555547</v>
      </c>
      <c r="N64" s="11" t="s">
        <v>549</v>
      </c>
      <c r="O64" s="2">
        <v>44898</v>
      </c>
      <c r="P64" s="3">
        <v>0.69305555555555554</v>
      </c>
      <c r="Q64" s="2">
        <v>44882</v>
      </c>
      <c r="R64" s="3">
        <v>0.52986111111111112</v>
      </c>
      <c r="S64" s="11" t="s">
        <v>549</v>
      </c>
      <c r="T64" s="214">
        <v>44882</v>
      </c>
      <c r="U64" s="215">
        <v>0.5444444444444444</v>
      </c>
      <c r="V64" s="218" t="s">
        <v>549</v>
      </c>
      <c r="W64" s="12">
        <f t="shared" si="0"/>
        <v>-16.148611111115315</v>
      </c>
      <c r="X64" s="13">
        <v>44895</v>
      </c>
      <c r="Y64" s="14">
        <v>0.47916666666666669</v>
      </c>
      <c r="Z64" s="218" t="s">
        <v>549</v>
      </c>
      <c r="AA64" s="15">
        <f t="shared" si="3"/>
        <v>12.934722222220444</v>
      </c>
      <c r="AB64" s="13">
        <v>44895</v>
      </c>
      <c r="AC64" s="14">
        <v>0.49722222222222223</v>
      </c>
      <c r="AD64" s="218" t="s">
        <v>549</v>
      </c>
      <c r="AE64" s="15">
        <f t="shared" si="4"/>
        <v>1.8055555556202307E-2</v>
      </c>
      <c r="AF64" s="214">
        <v>44898</v>
      </c>
      <c r="AG64" s="215">
        <v>0.69305555555555554</v>
      </c>
      <c r="AH64" s="218" t="s">
        <v>548</v>
      </c>
      <c r="AI64" s="11" t="s">
        <v>570</v>
      </c>
      <c r="AJ64" s="385">
        <f t="shared" si="5"/>
        <v>16.148611111115315</v>
      </c>
      <c r="AK64" s="214"/>
      <c r="AL64" s="215"/>
      <c r="AM64" s="218"/>
      <c r="AN64" s="15">
        <f t="shared" si="6"/>
        <v>-44882.544444444444</v>
      </c>
      <c r="AO64" s="214">
        <v>44899</v>
      </c>
      <c r="AP64" s="215">
        <v>0.6972222222222223</v>
      </c>
      <c r="AQ64" s="18">
        <f t="shared" si="7"/>
        <v>17.152777777781012</v>
      </c>
      <c r="AR64" s="214">
        <v>44899</v>
      </c>
      <c r="AS64" s="215">
        <v>0.84930555555555554</v>
      </c>
      <c r="AT64" s="218" t="s">
        <v>549</v>
      </c>
      <c r="AU64" s="19">
        <f t="shared" si="8"/>
        <v>17.304861111115315</v>
      </c>
      <c r="AV64" s="152"/>
      <c r="AW64" s="152"/>
      <c r="AX64" s="20" t="s">
        <v>148</v>
      </c>
      <c r="AY64" s="20" t="s">
        <v>150</v>
      </c>
      <c r="AZ64" s="20" t="s">
        <v>186</v>
      </c>
      <c r="BA64" s="369" t="s">
        <v>338</v>
      </c>
      <c r="BB64" s="269" t="s">
        <v>1208</v>
      </c>
      <c r="BC64" s="263" t="s">
        <v>849</v>
      </c>
      <c r="BD64" s="24"/>
      <c r="BE64" s="23" t="s">
        <v>74</v>
      </c>
      <c r="BF64" s="23"/>
      <c r="BK64" s="25"/>
      <c r="BL64" s="25"/>
      <c r="BM64" s="25"/>
      <c r="BN64" s="25"/>
      <c r="BO64" s="25"/>
      <c r="BP64" s="25"/>
      <c r="BQ64" s="25"/>
      <c r="BR64" s="25"/>
      <c r="BS64" s="25"/>
      <c r="BT64" s="25"/>
      <c r="BU64" s="25"/>
      <c r="BV64"/>
      <c r="BW64"/>
      <c r="BX64" s="25"/>
      <c r="BY64" s="25"/>
      <c r="BZ64" s="25"/>
      <c r="CA64" s="25"/>
      <c r="CB64" s="25"/>
      <c r="CC64" s="25"/>
      <c r="CD64" s="25"/>
      <c r="CE64" s="25"/>
      <c r="CF64" s="25"/>
      <c r="CG64" s="295"/>
      <c r="CH64" s="295"/>
      <c r="CI64" s="296"/>
      <c r="CJ64" s="25"/>
      <c r="CK64"/>
      <c r="CR64" s="25"/>
      <c r="CS64" s="25"/>
      <c r="CT64" s="25"/>
      <c r="CU64" s="25"/>
      <c r="CV64" s="25"/>
      <c r="CW64" s="25"/>
      <c r="CX64" s="25"/>
      <c r="CY64" s="47"/>
      <c r="CZ64" s="47"/>
    </row>
    <row r="65" spans="1:188" ht="15" customHeight="1" x14ac:dyDescent="0.25">
      <c r="A65" s="442"/>
      <c r="B65" s="223">
        <v>63</v>
      </c>
      <c r="C65" s="9">
        <v>613</v>
      </c>
      <c r="D65" s="6">
        <v>30047607</v>
      </c>
      <c r="E65" s="7" t="s">
        <v>517</v>
      </c>
      <c r="F65" s="7" t="s">
        <v>521</v>
      </c>
      <c r="G65" s="7" t="s">
        <v>524</v>
      </c>
      <c r="H65" s="7" t="s">
        <v>59</v>
      </c>
      <c r="I65" s="7">
        <v>44898.849305555559</v>
      </c>
      <c r="J65" s="7" t="s">
        <v>549</v>
      </c>
      <c r="K65" s="115" t="s">
        <v>126</v>
      </c>
      <c r="L65" s="2">
        <v>44895</v>
      </c>
      <c r="M65" s="3">
        <v>0.57152777777777775</v>
      </c>
      <c r="N65" s="11" t="s">
        <v>549</v>
      </c>
      <c r="O65" s="2">
        <v>44898</v>
      </c>
      <c r="P65" s="3">
        <v>0.84930555555555554</v>
      </c>
      <c r="Q65" s="2">
        <v>44898</v>
      </c>
      <c r="R65" s="3">
        <v>0.70347222222222217</v>
      </c>
      <c r="S65" s="218" t="s">
        <v>548</v>
      </c>
      <c r="T65" s="214">
        <v>44898</v>
      </c>
      <c r="U65" s="215">
        <v>0.70694444444444438</v>
      </c>
      <c r="V65" s="218" t="s">
        <v>548</v>
      </c>
      <c r="W65" s="12">
        <f t="shared" si="0"/>
        <v>-0.14236111111677019</v>
      </c>
      <c r="X65" s="13">
        <v>44898</v>
      </c>
      <c r="Y65" s="14">
        <v>0.84930555555555554</v>
      </c>
      <c r="Z65" s="218" t="s">
        <v>549</v>
      </c>
      <c r="AA65" s="15">
        <f t="shared" si="3"/>
        <v>0.14236111111677019</v>
      </c>
      <c r="AB65" s="13">
        <v>44899</v>
      </c>
      <c r="AC65" s="14">
        <v>0.60138888888888886</v>
      </c>
      <c r="AD65" s="218" t="s">
        <v>549</v>
      </c>
      <c r="AE65" s="15">
        <f t="shared" si="4"/>
        <v>0.75208333333284827</v>
      </c>
      <c r="AF65" s="214"/>
      <c r="AG65" s="215"/>
      <c r="AH65" s="218"/>
      <c r="AI65" s="11"/>
      <c r="AJ65" s="385">
        <f t="shared" si="5"/>
        <v>-44898.706944444442</v>
      </c>
      <c r="AK65" s="214"/>
      <c r="AL65" s="215"/>
      <c r="AM65" s="218"/>
      <c r="AN65" s="15">
        <f t="shared" si="6"/>
        <v>-44898.706944444442</v>
      </c>
      <c r="AO65" s="214">
        <v>44900</v>
      </c>
      <c r="AP65" s="215">
        <v>0.3840277777777778</v>
      </c>
      <c r="AQ65" s="18">
        <f t="shared" si="7"/>
        <v>1.6770833333357587</v>
      </c>
      <c r="AR65" s="214">
        <v>44902</v>
      </c>
      <c r="AS65" s="215">
        <v>0.7416666666666667</v>
      </c>
      <c r="AT65" s="218" t="s">
        <v>549</v>
      </c>
      <c r="AU65" s="19">
        <f t="shared" si="8"/>
        <v>4.0347222222262644</v>
      </c>
      <c r="AV65" s="152">
        <v>11087</v>
      </c>
      <c r="AW65" s="152" t="s">
        <v>1238</v>
      </c>
      <c r="AX65" s="20" t="s">
        <v>140</v>
      </c>
      <c r="AY65" s="20" t="s">
        <v>162</v>
      </c>
      <c r="AZ65" s="20" t="s">
        <v>1185</v>
      </c>
      <c r="BA65" s="369" t="s">
        <v>482</v>
      </c>
      <c r="BB65" s="270" t="s">
        <v>850</v>
      </c>
      <c r="BC65" s="264" t="s">
        <v>851</v>
      </c>
      <c r="BD65" s="24"/>
      <c r="BE65" s="23" t="s">
        <v>74</v>
      </c>
      <c r="BF65" s="23"/>
      <c r="BK65" s="25"/>
      <c r="BL65" s="25"/>
      <c r="BM65" s="25"/>
      <c r="BN65" s="25"/>
      <c r="BO65" s="25"/>
      <c r="BP65" s="25"/>
      <c r="BQ65" s="25"/>
      <c r="BR65" s="25"/>
      <c r="BS65" s="25"/>
      <c r="BT65" s="25"/>
      <c r="BU65" s="25"/>
      <c r="BV65"/>
      <c r="BW65"/>
      <c r="BX65" s="25"/>
      <c r="BY65" s="25"/>
      <c r="BZ65" s="25"/>
      <c r="CA65" s="25"/>
      <c r="CB65" s="25"/>
      <c r="CC65" s="25"/>
      <c r="CD65" s="25"/>
      <c r="CE65" s="25"/>
      <c r="CF65" s="25"/>
      <c r="CG65" s="295"/>
      <c r="CH65" s="295"/>
      <c r="CI65" s="296"/>
      <c r="CJ65" s="25"/>
      <c r="CK65"/>
      <c r="CR65" s="25"/>
      <c r="CS65" s="25"/>
      <c r="CT65" s="25"/>
      <c r="CU65" s="25"/>
      <c r="CV65" s="25"/>
      <c r="CW65" s="25"/>
      <c r="CX65" s="25"/>
      <c r="CY65" s="47"/>
      <c r="CZ65" s="47"/>
    </row>
    <row r="66" spans="1:188" ht="15" customHeight="1" x14ac:dyDescent="0.25">
      <c r="A66" s="442"/>
      <c r="B66" s="223">
        <v>64</v>
      </c>
      <c r="C66" s="9">
        <v>611</v>
      </c>
      <c r="D66" s="6">
        <v>20021496</v>
      </c>
      <c r="E66" s="7" t="s">
        <v>518</v>
      </c>
      <c r="F66" s="7" t="s">
        <v>521</v>
      </c>
      <c r="G66" s="7" t="s">
        <v>524</v>
      </c>
      <c r="H66" s="7" t="s">
        <v>46</v>
      </c>
      <c r="I66" s="7">
        <v>44899.588194444441</v>
      </c>
      <c r="J66" s="7" t="s">
        <v>549</v>
      </c>
      <c r="K66" s="115" t="s">
        <v>126</v>
      </c>
      <c r="L66" s="2">
        <v>44895</v>
      </c>
      <c r="M66" s="3">
        <v>0.55555555555555558</v>
      </c>
      <c r="N66" s="11" t="s">
        <v>549</v>
      </c>
      <c r="O66" s="2">
        <v>44899</v>
      </c>
      <c r="P66" s="3">
        <v>0.58819444444444446</v>
      </c>
      <c r="Q66" s="2">
        <v>44898</v>
      </c>
      <c r="R66" s="3">
        <v>0.84513888888888899</v>
      </c>
      <c r="S66" s="11" t="s">
        <v>549</v>
      </c>
      <c r="T66" s="214">
        <v>44899</v>
      </c>
      <c r="U66" s="215">
        <v>0.58888888888888891</v>
      </c>
      <c r="V66" s="218" t="s">
        <v>549</v>
      </c>
      <c r="W66" s="12">
        <f t="shared" si="0"/>
        <v>6.944444467080757E-4</v>
      </c>
      <c r="X66" s="13"/>
      <c r="Y66" s="14"/>
      <c r="Z66" s="11"/>
      <c r="AA66" s="15">
        <f t="shared" si="3"/>
        <v>-44899.588888888888</v>
      </c>
      <c r="AB66" s="13"/>
      <c r="AC66" s="14"/>
      <c r="AD66" s="11"/>
      <c r="AE66" s="15">
        <f t="shared" si="4"/>
        <v>0</v>
      </c>
      <c r="AF66" s="214"/>
      <c r="AG66" s="215"/>
      <c r="AH66" s="218"/>
      <c r="AI66" s="11"/>
      <c r="AJ66" s="385">
        <f t="shared" si="5"/>
        <v>-44899.588888888888</v>
      </c>
      <c r="AK66" s="214">
        <v>44938</v>
      </c>
      <c r="AL66" s="215">
        <v>0.46388888888888885</v>
      </c>
      <c r="AM66" s="218" t="s">
        <v>549</v>
      </c>
      <c r="AN66" s="15">
        <f t="shared" si="6"/>
        <v>38.875</v>
      </c>
      <c r="AO66" s="214">
        <v>44900</v>
      </c>
      <c r="AP66" s="215">
        <v>0.51944444444444449</v>
      </c>
      <c r="AQ66" s="18">
        <f t="shared" si="7"/>
        <v>0.93055555555474712</v>
      </c>
      <c r="AR66" s="214"/>
      <c r="AS66" s="215"/>
      <c r="AT66" s="218"/>
      <c r="AU66" s="19">
        <f t="shared" si="8"/>
        <v>-44899.588888888888</v>
      </c>
      <c r="AV66" s="152"/>
      <c r="AW66" s="152" t="s">
        <v>1303</v>
      </c>
      <c r="AX66" s="20" t="s">
        <v>140</v>
      </c>
      <c r="AY66" s="20" t="s">
        <v>162</v>
      </c>
      <c r="AZ66" s="20" t="s">
        <v>1185</v>
      </c>
      <c r="BA66" s="369" t="s">
        <v>484</v>
      </c>
      <c r="BB66" s="269" t="s">
        <v>852</v>
      </c>
      <c r="BC66" s="263" t="s">
        <v>853</v>
      </c>
      <c r="BD66" s="24"/>
      <c r="BE66" s="23" t="s">
        <v>74</v>
      </c>
      <c r="BF66" s="23"/>
      <c r="BK66" s="25"/>
      <c r="BL66" s="25"/>
      <c r="BM66" s="25"/>
      <c r="BN66" s="25"/>
      <c r="BO66" s="25"/>
      <c r="BP66" s="25"/>
      <c r="BQ66" s="25"/>
      <c r="BR66" s="25"/>
      <c r="BS66" s="25"/>
      <c r="BT66" s="25"/>
      <c r="BU66" s="25"/>
      <c r="BV66"/>
      <c r="BW66"/>
      <c r="BX66" s="25"/>
      <c r="BY66" s="25"/>
      <c r="BZ66" s="25"/>
      <c r="CA66" s="25"/>
      <c r="CB66" s="25"/>
      <c r="CC66" s="25"/>
      <c r="CD66" s="25"/>
      <c r="CE66" s="25"/>
      <c r="CF66" s="25"/>
      <c r="CG66" s="295"/>
      <c r="CH66" s="295"/>
      <c r="CI66" s="296"/>
      <c r="CJ66" s="25"/>
      <c r="CK66"/>
      <c r="CR66" s="25"/>
      <c r="CS66" s="25"/>
      <c r="CT66" s="25"/>
      <c r="CU66" s="25"/>
      <c r="CV66" s="25"/>
      <c r="CW66" s="25"/>
      <c r="CX66" s="25"/>
      <c r="CY66" s="47"/>
      <c r="CZ66" s="47"/>
    </row>
    <row r="67" spans="1:188" ht="15" customHeight="1" x14ac:dyDescent="0.25">
      <c r="A67" s="443"/>
      <c r="B67" s="223">
        <v>65</v>
      </c>
      <c r="C67" s="9">
        <v>609</v>
      </c>
      <c r="D67" s="6">
        <v>1798171</v>
      </c>
      <c r="E67" s="7" t="s">
        <v>518</v>
      </c>
      <c r="F67" s="7" t="s">
        <v>523</v>
      </c>
      <c r="G67" s="7" t="s">
        <v>524</v>
      </c>
      <c r="H67" s="7" t="s">
        <v>538</v>
      </c>
      <c r="I67" s="7">
        <v>44899.600694444445</v>
      </c>
      <c r="J67" s="7" t="s">
        <v>549</v>
      </c>
      <c r="K67" s="115" t="s">
        <v>126</v>
      </c>
      <c r="L67" s="2">
        <v>44895</v>
      </c>
      <c r="M67" s="3">
        <v>0.4770833333333333</v>
      </c>
      <c r="N67" s="11" t="s">
        <v>549</v>
      </c>
      <c r="O67" s="2">
        <v>44899</v>
      </c>
      <c r="P67" s="3">
        <v>0.60069444444444442</v>
      </c>
      <c r="Q67" s="2">
        <v>44898</v>
      </c>
      <c r="R67" s="3">
        <v>0.84722222222222221</v>
      </c>
      <c r="S67" s="11" t="s">
        <v>549</v>
      </c>
      <c r="T67" s="214">
        <v>44899</v>
      </c>
      <c r="U67" s="215">
        <v>0.60069444444444442</v>
      </c>
      <c r="V67" s="218" t="s">
        <v>549</v>
      </c>
      <c r="W67" s="12">
        <f t="shared" ref="W67" si="12">(U67+T67)-(P67+O67)</f>
        <v>0</v>
      </c>
      <c r="X67" s="13">
        <v>44915</v>
      </c>
      <c r="Y67" s="14">
        <v>0.72152777777777777</v>
      </c>
      <c r="Z67" s="218" t="s">
        <v>549</v>
      </c>
      <c r="AA67" s="15">
        <f t="shared" si="3"/>
        <v>16.120833333334303</v>
      </c>
      <c r="AB67" s="13"/>
      <c r="AC67" s="14"/>
      <c r="AD67" s="11"/>
      <c r="AE67" s="15">
        <f>(AC67+AB67)-(Y67+X67)</f>
        <v>-44915.72152777778</v>
      </c>
      <c r="AF67" s="214"/>
      <c r="AG67" s="215"/>
      <c r="AH67" s="218"/>
      <c r="AI67" s="11"/>
      <c r="AJ67" s="385">
        <f t="shared" si="5"/>
        <v>-44899.600694444445</v>
      </c>
      <c r="AK67" s="214"/>
      <c r="AL67" s="215"/>
      <c r="AM67" s="218"/>
      <c r="AN67" s="15">
        <f t="shared" si="6"/>
        <v>-44899.600694444445</v>
      </c>
      <c r="AO67" s="214">
        <v>44916</v>
      </c>
      <c r="AP67" s="215">
        <v>0.45</v>
      </c>
      <c r="AQ67" s="18">
        <f t="shared" si="7"/>
        <v>16.849305555551837</v>
      </c>
      <c r="AR67" s="214">
        <v>44938</v>
      </c>
      <c r="AS67" s="215">
        <v>0.47500000000000003</v>
      </c>
      <c r="AT67" s="218" t="s">
        <v>549</v>
      </c>
      <c r="AU67" s="19">
        <f t="shared" si="8"/>
        <v>38.874305555553292</v>
      </c>
      <c r="AV67" s="152"/>
      <c r="AW67" s="152" t="s">
        <v>1304</v>
      </c>
      <c r="AX67" s="20" t="s">
        <v>132</v>
      </c>
      <c r="AY67" s="20" t="s">
        <v>134</v>
      </c>
      <c r="AZ67" s="20" t="s">
        <v>152</v>
      </c>
      <c r="BA67" s="369" t="s">
        <v>188</v>
      </c>
      <c r="BB67" s="269" t="s">
        <v>854</v>
      </c>
      <c r="BC67" s="263" t="s">
        <v>855</v>
      </c>
      <c r="BD67" s="24"/>
      <c r="BE67" s="23" t="s">
        <v>74</v>
      </c>
      <c r="BF67" s="23"/>
      <c r="BI67" s="25"/>
      <c r="BK67" s="25"/>
      <c r="BL67" s="25"/>
      <c r="BM67" s="25"/>
      <c r="BN67" s="25"/>
      <c r="BO67" s="25"/>
      <c r="BP67" s="25"/>
      <c r="BQ67" s="25"/>
      <c r="BR67" s="25"/>
      <c r="BS67" s="25"/>
      <c r="BT67" s="25"/>
      <c r="BU67" s="25"/>
      <c r="BV67"/>
      <c r="BW67"/>
      <c r="BX67" s="25"/>
      <c r="BY67" s="25"/>
      <c r="BZ67" s="25"/>
      <c r="CA67" s="25"/>
      <c r="CB67" s="25"/>
      <c r="CC67" s="25"/>
      <c r="CD67" s="25"/>
      <c r="CE67" s="25"/>
      <c r="CF67" s="25"/>
      <c r="CR67" s="25"/>
      <c r="CS67" s="25"/>
      <c r="CT67" s="25"/>
      <c r="CU67" s="25"/>
      <c r="CV67" s="25"/>
      <c r="CW67" s="25"/>
      <c r="CX67" s="25"/>
      <c r="CY67" s="47"/>
      <c r="CZ67" s="47"/>
    </row>
    <row r="68" spans="1:188" ht="15" customHeight="1" x14ac:dyDescent="0.25">
      <c r="A68" s="309"/>
      <c r="B68" s="310"/>
      <c r="C68" s="311"/>
      <c r="D68" s="313"/>
      <c r="E68" s="314"/>
      <c r="F68" s="314"/>
      <c r="G68" s="314"/>
      <c r="H68" s="314"/>
      <c r="I68" s="314"/>
      <c r="J68" s="314"/>
      <c r="K68" s="67"/>
      <c r="L68" s="315"/>
      <c r="M68" s="316"/>
      <c r="N68" s="317"/>
      <c r="O68" s="315"/>
      <c r="P68" s="316"/>
      <c r="Q68" s="315"/>
      <c r="R68" s="316"/>
      <c r="S68" s="317"/>
      <c r="T68" s="318"/>
      <c r="U68" s="319"/>
      <c r="V68" s="320"/>
      <c r="W68" s="321"/>
      <c r="X68" s="322"/>
      <c r="Y68" s="323"/>
      <c r="Z68" s="320"/>
      <c r="AA68" s="324"/>
      <c r="AB68" s="322"/>
      <c r="AC68" s="323"/>
      <c r="AD68" s="317"/>
      <c r="AE68" s="324"/>
      <c r="AF68" s="318"/>
      <c r="AG68" s="319"/>
      <c r="AH68" s="320"/>
      <c r="AI68" s="317"/>
      <c r="AJ68" s="324"/>
      <c r="AK68" s="318"/>
      <c r="AL68" s="319"/>
      <c r="AM68" s="320"/>
      <c r="AN68" s="324"/>
      <c r="AO68" s="325"/>
      <c r="AP68" s="326"/>
      <c r="AQ68" s="327"/>
      <c r="AR68" s="318"/>
      <c r="AS68" s="319"/>
      <c r="AT68" s="320"/>
      <c r="AU68" s="328"/>
      <c r="AW68" s="312"/>
      <c r="BC68" s="329"/>
      <c r="BI68" s="25"/>
      <c r="BK68" s="25"/>
      <c r="BL68" s="25"/>
      <c r="BM68" s="25"/>
      <c r="BN68" s="25"/>
      <c r="BO68" s="25"/>
      <c r="BP68" s="25"/>
      <c r="BQ68" s="25"/>
      <c r="BR68" s="25"/>
      <c r="BS68" s="25"/>
      <c r="BT68" s="25"/>
      <c r="BU68" s="25"/>
      <c r="BV68"/>
      <c r="BW68"/>
      <c r="BX68" s="25"/>
      <c r="BY68" s="25"/>
      <c r="BZ68" s="25"/>
      <c r="CA68" s="25"/>
      <c r="CB68" s="25"/>
      <c r="CC68" s="25"/>
      <c r="CD68" s="25"/>
      <c r="CE68" s="25"/>
      <c r="CF68" s="25"/>
      <c r="CR68" s="25"/>
      <c r="CS68" s="25"/>
      <c r="CT68" s="25"/>
      <c r="CU68" s="25"/>
      <c r="CV68" s="25"/>
      <c r="CW68" s="25"/>
      <c r="CX68" s="25"/>
      <c r="CY68" s="47"/>
      <c r="CZ68" s="47"/>
    </row>
    <row r="69" spans="1:188" ht="15.75" x14ac:dyDescent="0.25">
      <c r="A69" s="309"/>
      <c r="B69" s="310"/>
      <c r="C69" s="311"/>
      <c r="D69" s="313"/>
      <c r="E69" s="314"/>
      <c r="F69" s="314"/>
      <c r="G69" s="314"/>
      <c r="H69" s="314"/>
      <c r="I69" s="314"/>
      <c r="J69" s="314"/>
      <c r="K69" s="67"/>
      <c r="L69" s="315"/>
      <c r="M69" s="316"/>
      <c r="N69" s="317"/>
      <c r="O69" s="315"/>
      <c r="P69" s="316"/>
      <c r="Q69" s="315"/>
      <c r="R69" s="316"/>
      <c r="S69" s="317"/>
      <c r="T69" s="318"/>
      <c r="U69" s="319"/>
      <c r="V69" s="320"/>
      <c r="W69" s="321"/>
      <c r="X69" s="322"/>
      <c r="Y69" s="323"/>
      <c r="Z69" s="317"/>
      <c r="AA69" s="324"/>
      <c r="AB69" s="322"/>
      <c r="AC69" s="323"/>
      <c r="AD69" s="317"/>
      <c r="AE69" s="324"/>
      <c r="AF69" s="318"/>
      <c r="AG69" s="319"/>
      <c r="AH69" s="320"/>
      <c r="AI69" s="317"/>
      <c r="AJ69" s="324"/>
      <c r="AK69" s="318"/>
      <c r="AL69" s="319"/>
      <c r="AM69" s="320"/>
      <c r="AN69" s="324"/>
      <c r="AO69" s="325"/>
      <c r="AP69" s="326"/>
      <c r="AQ69" s="327"/>
      <c r="AR69" s="318"/>
      <c r="AS69" s="319"/>
      <c r="AT69" s="320"/>
      <c r="AU69" s="328"/>
      <c r="AW69" s="312"/>
      <c r="BI69" s="25"/>
      <c r="BK69" s="25"/>
      <c r="BL69" s="25"/>
      <c r="BM69" s="25"/>
      <c r="BN69" s="25"/>
      <c r="BO69" s="25"/>
      <c r="BP69" s="25"/>
      <c r="BQ69" s="25"/>
      <c r="BR69" s="25"/>
      <c r="BS69" s="25"/>
      <c r="BT69" s="25"/>
      <c r="BU69" s="25"/>
      <c r="BV69" s="25"/>
      <c r="BW69" s="25"/>
      <c r="BX69" s="25"/>
      <c r="BY69" s="25"/>
      <c r="BZ69" s="25"/>
      <c r="CA69" s="25"/>
      <c r="CB69" s="25"/>
      <c r="CC69" s="25"/>
      <c r="CD69" s="25"/>
      <c r="CE69" s="25"/>
      <c r="CF69" s="25"/>
      <c r="CG69" s="295"/>
      <c r="CH69" s="295"/>
      <c r="CI69" s="296"/>
      <c r="CJ69" s="25"/>
      <c r="CK69"/>
      <c r="CL69"/>
      <c r="CR69" s="25"/>
      <c r="CS69" s="25"/>
      <c r="CT69" s="25"/>
      <c r="CU69" s="25"/>
      <c r="CV69" s="25"/>
      <c r="CW69" s="25"/>
      <c r="CX69" s="25"/>
      <c r="CY69" s="47"/>
      <c r="CZ69" s="47"/>
    </row>
    <row r="70" spans="1:188" ht="15.75" x14ac:dyDescent="0.25">
      <c r="A70" s="309"/>
      <c r="B70" s="310"/>
      <c r="C70" s="311"/>
      <c r="D70" s="313"/>
      <c r="E70" s="314"/>
      <c r="F70" s="314"/>
      <c r="G70" s="314"/>
      <c r="H70" s="314"/>
      <c r="I70" s="314"/>
      <c r="J70" s="314"/>
      <c r="K70" s="67"/>
      <c r="L70" s="315"/>
      <c r="M70" s="316"/>
      <c r="N70" s="317"/>
      <c r="O70" s="315"/>
      <c r="P70" s="316"/>
      <c r="Q70" s="315"/>
      <c r="R70" s="316"/>
      <c r="S70" s="317"/>
      <c r="T70" s="318"/>
      <c r="U70" s="319"/>
      <c r="V70" s="320"/>
      <c r="W70" s="321"/>
      <c r="X70" s="322"/>
      <c r="Y70" s="323"/>
      <c r="Z70" s="317"/>
      <c r="AA70" s="324"/>
      <c r="AB70" s="322"/>
      <c r="AC70" s="323"/>
      <c r="AD70" s="317"/>
      <c r="AE70" s="324"/>
      <c r="AF70" s="318"/>
      <c r="AG70" s="319"/>
      <c r="AH70" s="320"/>
      <c r="AI70" s="317"/>
      <c r="AJ70" s="324"/>
      <c r="AK70" s="318"/>
      <c r="AL70" s="319"/>
      <c r="AM70" s="320"/>
      <c r="AN70" s="324"/>
      <c r="AO70" s="325"/>
      <c r="AP70" s="326"/>
      <c r="AQ70" s="327"/>
      <c r="AR70" s="318"/>
      <c r="AS70" s="319"/>
      <c r="AT70" s="320"/>
      <c r="AU70" s="328"/>
      <c r="AW70" s="312"/>
      <c r="BI70" s="25"/>
      <c r="BT70" s="25"/>
      <c r="BU70" s="25"/>
      <c r="BV70" s="25"/>
      <c r="BW70" s="25"/>
      <c r="BX70" s="25"/>
      <c r="BY70" s="25"/>
      <c r="BZ70" s="25"/>
      <c r="CA70" s="25"/>
      <c r="CB70" s="25"/>
      <c r="CC70" s="25"/>
      <c r="CD70" s="25"/>
      <c r="CE70" s="25"/>
      <c r="CF70" s="25"/>
      <c r="CG70" s="295"/>
      <c r="CH70" s="295"/>
      <c r="CI70" s="296"/>
      <c r="CJ70" s="25"/>
      <c r="CK70"/>
      <c r="CL70"/>
      <c r="CR70" s="25"/>
      <c r="CS70" s="25"/>
      <c r="CT70" s="25"/>
      <c r="CU70" s="25"/>
      <c r="CV70" s="25"/>
      <c r="CW70" s="25"/>
      <c r="CX70" s="25"/>
      <c r="CY70" s="47"/>
      <c r="CZ70" s="47"/>
    </row>
    <row r="71" spans="1:188" s="185" customFormat="1" ht="16.5" thickBot="1" x14ac:dyDescent="0.3">
      <c r="A71" s="66"/>
      <c r="C71" s="186"/>
      <c r="K71" s="187"/>
      <c r="AR71"/>
      <c r="AS71"/>
      <c r="AT71"/>
      <c r="AU71"/>
      <c r="BB71" s="271"/>
      <c r="BC71" s="265"/>
      <c r="BI71" s="25"/>
      <c r="BJ71" s="4"/>
      <c r="BK71" s="25"/>
      <c r="BL71" s="25"/>
      <c r="BM71" s="25"/>
      <c r="BN71" s="25"/>
      <c r="BO71" s="25"/>
      <c r="BP71" s="25"/>
      <c r="BQ71" s="25"/>
      <c r="BR71" s="25"/>
      <c r="BS71" s="25"/>
      <c r="BT71" s="25"/>
      <c r="BU71" s="25"/>
      <c r="BV71" s="25"/>
      <c r="BW71" s="25"/>
      <c r="BX71" s="25"/>
      <c r="BY71" s="25"/>
      <c r="BZ71" s="25"/>
      <c r="CA71" s="25"/>
      <c r="CB71" s="25"/>
      <c r="CC71" s="25"/>
      <c r="CD71" s="25"/>
      <c r="CE71" s="25"/>
      <c r="CF71" s="25"/>
      <c r="CG71" s="4"/>
      <c r="CH71" s="4"/>
      <c r="CI71" s="4"/>
      <c r="CJ71" s="4"/>
      <c r="CK71" s="4"/>
      <c r="CL71" s="4"/>
      <c r="CM71" s="4"/>
      <c r="CN71" s="25"/>
      <c r="CO71" s="25"/>
      <c r="CP71" s="4"/>
      <c r="CQ71" s="4"/>
      <c r="CR71" s="25"/>
      <c r="CS71" s="25"/>
      <c r="CT71" s="25"/>
      <c r="CU71" s="25"/>
      <c r="CV71" s="25"/>
      <c r="CW71" s="25"/>
      <c r="CX71" s="25"/>
      <c r="CY71" s="47"/>
      <c r="CZ71" s="47"/>
      <c r="DA71" s="4"/>
      <c r="DB71" s="4"/>
      <c r="DC71" s="4"/>
      <c r="DD71" s="4"/>
      <c r="DE71" s="4"/>
      <c r="DF71" s="4"/>
      <c r="DG71" s="4"/>
      <c r="DH71" s="4"/>
      <c r="DI71" s="4"/>
      <c r="DJ71" s="4"/>
      <c r="DK71" s="4"/>
      <c r="DL71" s="4"/>
      <c r="DM71" s="4"/>
      <c r="DN71" s="4"/>
    </row>
    <row r="72" spans="1:188" s="185" customFormat="1" ht="30.75" thickBot="1" x14ac:dyDescent="0.3">
      <c r="C72" s="67"/>
      <c r="D72" s="67"/>
      <c r="H72" s="67"/>
      <c r="I72" s="228"/>
      <c r="K72" s="67"/>
      <c r="L72" s="250" t="s">
        <v>64</v>
      </c>
      <c r="M72" s="68" t="s">
        <v>65</v>
      </c>
      <c r="N72" s="69" t="s">
        <v>66</v>
      </c>
      <c r="O72" s="70" t="s">
        <v>39</v>
      </c>
      <c r="P72" s="71" t="s">
        <v>41</v>
      </c>
      <c r="Q72" s="72" t="s">
        <v>63</v>
      </c>
      <c r="R72" s="73" t="s">
        <v>52</v>
      </c>
      <c r="S72" s="74" t="s">
        <v>67</v>
      </c>
      <c r="T72" s="47"/>
      <c r="U72" s="408" t="s">
        <v>83</v>
      </c>
      <c r="V72" s="409"/>
      <c r="W72" s="302" t="s">
        <v>84</v>
      </c>
      <c r="X72" s="75" t="s">
        <v>85</v>
      </c>
      <c r="Y72" s="260" t="s">
        <v>84</v>
      </c>
      <c r="Z72" s="76" t="s">
        <v>67</v>
      </c>
      <c r="AA72" s="25"/>
      <c r="AB72" s="25"/>
      <c r="AC72" s="257"/>
      <c r="AD72" s="25"/>
      <c r="AE72" s="25"/>
      <c r="AF72" s="240" t="s">
        <v>86</v>
      </c>
      <c r="AG72" s="243" t="s">
        <v>87</v>
      </c>
      <c r="AH72" s="244" t="s">
        <v>88</v>
      </c>
      <c r="AI72" s="244" t="s">
        <v>89</v>
      </c>
      <c r="AJ72" s="245" t="s">
        <v>90</v>
      </c>
      <c r="AK72" s="25"/>
      <c r="AL72" s="25"/>
      <c r="AM72" s="25"/>
      <c r="AN72" s="25"/>
      <c r="AO72" s="391" t="s">
        <v>77</v>
      </c>
      <c r="AP72" s="392"/>
      <c r="AQ72" s="247" t="s">
        <v>91</v>
      </c>
      <c r="AR72"/>
      <c r="AS72"/>
      <c r="AT72"/>
      <c r="AU72"/>
      <c r="AV72" s="25"/>
      <c r="AW72" s="25"/>
      <c r="AX72" s="25"/>
      <c r="AY72" s="25"/>
      <c r="AZ72" s="25"/>
      <c r="BA72" s="25"/>
      <c r="BB72" s="272"/>
      <c r="BC72" s="266"/>
      <c r="BD72" s="139" t="s">
        <v>117</v>
      </c>
      <c r="BE72" s="139">
        <f>B82</f>
        <v>65</v>
      </c>
      <c r="BF72" s="25"/>
      <c r="BH72" s="47"/>
      <c r="BI72" s="25"/>
      <c r="BJ72" s="4"/>
      <c r="BK72" s="25"/>
      <c r="BL72" s="25"/>
      <c r="BM72" s="25"/>
      <c r="BN72" s="25"/>
      <c r="BO72" s="25"/>
      <c r="BP72" s="25"/>
      <c r="BQ72" s="25"/>
      <c r="BR72" s="25"/>
      <c r="BS72" s="25"/>
      <c r="BT72" s="25"/>
      <c r="BU72" s="25"/>
      <c r="BV72" s="25"/>
      <c r="BW72" s="25"/>
      <c r="BX72" s="25"/>
      <c r="BY72" s="25"/>
      <c r="BZ72" s="25"/>
      <c r="CA72" s="25"/>
      <c r="CB72" s="25"/>
      <c r="CC72" s="25"/>
      <c r="CD72" s="25"/>
      <c r="CE72" s="25"/>
      <c r="CF72" s="25"/>
      <c r="CG72" s="4"/>
      <c r="CH72" s="4"/>
      <c r="CI72" s="4"/>
      <c r="CJ72" s="4"/>
      <c r="CK72" s="4"/>
      <c r="CL72" s="4"/>
      <c r="CM72" s="4"/>
      <c r="CN72" s="25"/>
      <c r="CO72" s="25"/>
      <c r="CP72" s="4"/>
      <c r="CQ72" s="4"/>
      <c r="CR72" s="25"/>
      <c r="CS72" s="25"/>
      <c r="CT72" s="25"/>
      <c r="CU72" s="25"/>
      <c r="CV72" s="25"/>
      <c r="CW72" s="25"/>
      <c r="CX72" s="25"/>
      <c r="CY72" s="47"/>
      <c r="CZ72" s="47"/>
      <c r="DA72" s="4"/>
      <c r="DB72" s="4"/>
      <c r="DC72" s="4"/>
      <c r="DD72" s="4"/>
      <c r="DE72" s="4"/>
      <c r="DF72" s="4"/>
      <c r="DG72" s="4"/>
      <c r="DH72" s="4"/>
      <c r="DI72" s="4"/>
      <c r="DJ72" s="4"/>
      <c r="DK72" s="4"/>
      <c r="DL72" s="4"/>
      <c r="DM72" s="4"/>
      <c r="DN72" s="4"/>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row>
    <row r="73" spans="1:188" s="185" customFormat="1" ht="16.5" thickBot="1" x14ac:dyDescent="0.3">
      <c r="A73" s="188" t="s">
        <v>92</v>
      </c>
      <c r="B73" s="189">
        <v>9</v>
      </c>
      <c r="C73" s="67"/>
      <c r="D73" s="67"/>
      <c r="E73" s="77" t="s">
        <v>72</v>
      </c>
      <c r="F73" s="334">
        <v>14</v>
      </c>
      <c r="G73" s="190">
        <f>F73/F77</f>
        <v>0.2153846153846154</v>
      </c>
      <c r="H73" s="67"/>
      <c r="K73" s="67"/>
      <c r="L73" s="251" t="s">
        <v>567</v>
      </c>
      <c r="M73" s="393">
        <v>24</v>
      </c>
      <c r="N73" s="395">
        <f>M73/M78</f>
        <v>0.36923076923076925</v>
      </c>
      <c r="O73" s="191">
        <v>7</v>
      </c>
      <c r="P73" s="191">
        <v>1</v>
      </c>
      <c r="Q73" s="191">
        <v>0</v>
      </c>
      <c r="R73" s="191">
        <v>16</v>
      </c>
      <c r="S73" s="79">
        <f>O75+P75+Q75+R75</f>
        <v>0.95833333333333326</v>
      </c>
      <c r="T73" s="47"/>
      <c r="U73" s="80" t="s">
        <v>549</v>
      </c>
      <c r="V73" s="191">
        <v>1</v>
      </c>
      <c r="W73" s="192">
        <f>V73/Z76</f>
        <v>1.4705882352941176E-2</v>
      </c>
      <c r="X73" s="191">
        <v>18</v>
      </c>
      <c r="Y73" s="192">
        <f>X73/Z76</f>
        <v>0.26470588235294118</v>
      </c>
      <c r="Z73" s="193">
        <f>X73+V73</f>
        <v>19</v>
      </c>
      <c r="AA73" s="25"/>
      <c r="AB73" s="25"/>
      <c r="AC73" s="257"/>
      <c r="AD73" s="25"/>
      <c r="AE73" s="25"/>
      <c r="AF73" s="397">
        <v>10</v>
      </c>
      <c r="AG73" s="241"/>
      <c r="AH73" s="241"/>
      <c r="AI73" s="241">
        <v>1</v>
      </c>
      <c r="AJ73" s="242" t="s">
        <v>549</v>
      </c>
      <c r="AK73" s="25"/>
      <c r="AL73" s="25"/>
      <c r="AM73" s="25"/>
      <c r="AN73" s="25"/>
      <c r="AO73" s="230" t="s">
        <v>59</v>
      </c>
      <c r="AP73" s="109">
        <v>6</v>
      </c>
      <c r="AQ73" s="248">
        <f t="shared" ref="AQ73:AQ89" si="13">AVERAGE(AR73:AX73)</f>
        <v>2.7178333333333331</v>
      </c>
      <c r="AR73" s="82">
        <v>1.1000000000000001</v>
      </c>
      <c r="AS73" s="82">
        <v>8</v>
      </c>
      <c r="AT73" s="82">
        <v>5.5</v>
      </c>
      <c r="AU73" s="82">
        <v>1.7000000000000001E-2</v>
      </c>
      <c r="AV73" s="82">
        <v>0.09</v>
      </c>
      <c r="AW73" s="82">
        <v>1.6</v>
      </c>
      <c r="AX73" s="82"/>
      <c r="AY73" s="82"/>
      <c r="AZ73" s="82"/>
      <c r="BA73" s="82"/>
      <c r="BB73" s="273"/>
      <c r="BC73" s="266"/>
      <c r="BD73" s="131" t="s">
        <v>111</v>
      </c>
      <c r="BE73" s="129"/>
      <c r="BF73" s="25"/>
      <c r="BH73" s="47"/>
      <c r="BI73" s="25"/>
      <c r="BJ73" s="25"/>
      <c r="BK73" s="25"/>
      <c r="BL73" s="25"/>
      <c r="BM73" s="25"/>
      <c r="BN73" s="25"/>
      <c r="BO73" s="25"/>
      <c r="BP73" s="25"/>
      <c r="BQ73" s="25"/>
      <c r="BR73" s="25"/>
      <c r="BS73" s="25"/>
      <c r="BT73" s="25"/>
      <c r="BU73"/>
      <c r="BV73" s="25"/>
      <c r="BW73" s="25"/>
      <c r="BX73" s="25"/>
      <c r="BY73" s="25"/>
      <c r="BZ73" s="25"/>
      <c r="CA73" s="25"/>
      <c r="CB73" s="25"/>
      <c r="CC73" s="25"/>
      <c r="CD73" s="25"/>
      <c r="CE73" s="4"/>
      <c r="CF73" s="4"/>
      <c r="CG73" s="25"/>
      <c r="CH73" s="25"/>
      <c r="CI73" s="25"/>
      <c r="CJ73" s="25"/>
      <c r="CK73" s="25"/>
      <c r="CL73" s="25"/>
      <c r="CM73" s="25"/>
      <c r="CN73" s="4"/>
      <c r="CO73" s="4"/>
      <c r="CP73" s="25"/>
      <c r="CQ73" s="25"/>
      <c r="CR73" s="25"/>
      <c r="CS73" s="25"/>
      <c r="CT73" s="25"/>
      <c r="CU73" s="25"/>
      <c r="CV73" s="25"/>
      <c r="CW73" s="25"/>
      <c r="CX73" s="25"/>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X73" s="47"/>
      <c r="FY73" s="47"/>
      <c r="FZ73" s="47"/>
      <c r="GA73" s="47"/>
      <c r="GB73" s="47"/>
      <c r="GC73" s="47"/>
      <c r="GD73" s="47"/>
      <c r="GE73" s="47"/>
      <c r="GF73" s="47"/>
    </row>
    <row r="74" spans="1:188" s="185" customFormat="1" ht="30.75" thickBot="1" x14ac:dyDescent="0.3">
      <c r="A74" s="194" t="s">
        <v>93</v>
      </c>
      <c r="B74" s="195">
        <v>7</v>
      </c>
      <c r="C74" s="67"/>
      <c r="D74" s="67"/>
      <c r="E74" s="83" t="s">
        <v>71</v>
      </c>
      <c r="F74" s="332">
        <v>3</v>
      </c>
      <c r="G74" s="196">
        <f>F74/F77</f>
        <v>4.6153846153846156E-2</v>
      </c>
      <c r="H74" s="67"/>
      <c r="I74" s="449" t="s">
        <v>77</v>
      </c>
      <c r="J74" s="450"/>
      <c r="K74" s="67"/>
      <c r="L74" s="251"/>
      <c r="M74" s="453"/>
      <c r="N74" s="454"/>
      <c r="O74" s="191"/>
      <c r="P74" s="191"/>
      <c r="Q74" s="191"/>
      <c r="R74" s="191"/>
      <c r="S74" s="336"/>
      <c r="T74" s="47"/>
      <c r="U74" s="80" t="s">
        <v>548</v>
      </c>
      <c r="V74" s="191">
        <v>6</v>
      </c>
      <c r="W74" s="192">
        <f>V74/Z76</f>
        <v>8.8235294117647065E-2</v>
      </c>
      <c r="X74" s="191">
        <v>34</v>
      </c>
      <c r="Y74" s="192">
        <f>X74/Z76</f>
        <v>0.5</v>
      </c>
      <c r="Z74" s="193">
        <f>V74+X74</f>
        <v>40</v>
      </c>
      <c r="AA74" s="25"/>
      <c r="AB74" s="25"/>
      <c r="AC74" s="257"/>
      <c r="AD74" s="25"/>
      <c r="AE74" s="25"/>
      <c r="AF74" s="397"/>
      <c r="AG74" s="337"/>
      <c r="AH74" s="337"/>
      <c r="AI74" s="337"/>
      <c r="AJ74" s="338"/>
      <c r="AK74" s="25"/>
      <c r="AL74" s="25"/>
      <c r="AM74" s="25"/>
      <c r="AN74" s="25"/>
      <c r="AO74" s="230" t="s">
        <v>538</v>
      </c>
      <c r="AP74" s="109">
        <v>5</v>
      </c>
      <c r="AQ74" s="248">
        <f t="shared" si="13"/>
        <v>5.5600000000000005</v>
      </c>
      <c r="AR74" s="82">
        <v>1.7</v>
      </c>
      <c r="AS74" s="82">
        <v>1.7</v>
      </c>
      <c r="AT74" s="82">
        <v>3.4</v>
      </c>
      <c r="AU74" s="82">
        <v>4</v>
      </c>
      <c r="AV74" s="82">
        <v>17</v>
      </c>
      <c r="AW74" s="82"/>
      <c r="AX74" s="82"/>
      <c r="AY74" s="82"/>
      <c r="AZ74" s="82"/>
      <c r="BA74" s="82"/>
      <c r="BB74" s="273"/>
      <c r="BC74" s="266"/>
      <c r="BD74" s="131"/>
      <c r="BE74" s="129"/>
      <c r="BF74" s="25"/>
      <c r="BH74" s="47"/>
      <c r="BI74" s="25"/>
      <c r="BJ74" s="25"/>
      <c r="BK74" s="25"/>
      <c r="BL74" s="25"/>
      <c r="BM74" s="25"/>
      <c r="BN74" s="25"/>
      <c r="BO74" s="25"/>
      <c r="BP74" s="25"/>
      <c r="BQ74" s="25"/>
      <c r="BR74" s="25"/>
      <c r="BS74" s="25"/>
      <c r="BT74" s="25"/>
      <c r="BU74"/>
      <c r="BV74" s="25"/>
      <c r="BW74" s="25"/>
      <c r="BX74" s="25"/>
      <c r="BY74" s="25"/>
      <c r="BZ74" s="25"/>
      <c r="CA74" s="25"/>
      <c r="CB74" s="25"/>
      <c r="CC74" s="25"/>
      <c r="CD74" s="25"/>
      <c r="CE74" s="4"/>
      <c r="CF74" s="4"/>
      <c r="CG74" s="25"/>
      <c r="CH74" s="25"/>
      <c r="CI74" s="25"/>
      <c r="CJ74" s="25"/>
      <c r="CK74" s="25"/>
      <c r="CL74" s="25"/>
      <c r="CM74" s="25"/>
      <c r="CN74" s="25"/>
      <c r="CO74" s="25"/>
      <c r="CP74" s="25"/>
      <c r="CQ74" s="25"/>
      <c r="CR74" s="25"/>
      <c r="CS74" s="25"/>
      <c r="CT74" s="25"/>
      <c r="CU74" s="25"/>
      <c r="CV74" s="25"/>
      <c r="CW74" s="25"/>
      <c r="CX74" s="25"/>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X74" s="47"/>
      <c r="FY74" s="47"/>
      <c r="FZ74" s="47"/>
      <c r="GA74" s="47"/>
      <c r="GB74" s="47"/>
      <c r="GC74" s="47"/>
      <c r="GD74" s="47"/>
      <c r="GE74" s="47"/>
      <c r="GF74" s="47"/>
    </row>
    <row r="75" spans="1:188" s="185" customFormat="1" ht="16.5" thickBot="1" x14ac:dyDescent="0.3">
      <c r="A75" s="194" t="s">
        <v>94</v>
      </c>
      <c r="B75" s="195">
        <v>16</v>
      </c>
      <c r="C75" s="67"/>
      <c r="D75" s="67"/>
      <c r="E75" s="87" t="s">
        <v>95</v>
      </c>
      <c r="F75" s="332">
        <v>31</v>
      </c>
      <c r="G75" s="196">
        <f>F75/F77</f>
        <v>0.47692307692307695</v>
      </c>
      <c r="H75" s="67"/>
      <c r="I75" s="230" t="s">
        <v>59</v>
      </c>
      <c r="J75" s="109">
        <v>6</v>
      </c>
      <c r="K75" s="67"/>
      <c r="L75" s="252" t="s">
        <v>84</v>
      </c>
      <c r="M75" s="394"/>
      <c r="N75" s="396"/>
      <c r="O75" s="192">
        <f>O73/M73</f>
        <v>0.29166666666666669</v>
      </c>
      <c r="P75" s="335">
        <v>0</v>
      </c>
      <c r="Q75" s="192">
        <f>Q73/M73</f>
        <v>0</v>
      </c>
      <c r="R75" s="192">
        <f>R73/M73</f>
        <v>0.66666666666666663</v>
      </c>
      <c r="S75" s="85"/>
      <c r="T75" s="47"/>
      <c r="U75" s="80" t="s">
        <v>988</v>
      </c>
      <c r="V75" s="191">
        <v>0</v>
      </c>
      <c r="W75" s="192">
        <f>V75/Z76</f>
        <v>0</v>
      </c>
      <c r="X75" s="191">
        <v>9</v>
      </c>
      <c r="Y75" s="192"/>
      <c r="Z75" s="193">
        <v>9</v>
      </c>
      <c r="AA75" s="25"/>
      <c r="AB75" s="25"/>
      <c r="AC75" s="257"/>
      <c r="AD75" s="25"/>
      <c r="AE75" s="25"/>
      <c r="AF75" s="398"/>
      <c r="AG75" s="199"/>
      <c r="AH75" s="199"/>
      <c r="AI75" s="199">
        <v>9</v>
      </c>
      <c r="AJ75" s="88" t="s">
        <v>548</v>
      </c>
      <c r="AK75" s="25"/>
      <c r="AL75" s="25"/>
      <c r="AM75" s="25"/>
      <c r="AN75" s="25"/>
      <c r="AO75" s="230" t="s">
        <v>553</v>
      </c>
      <c r="AP75" s="109">
        <v>4</v>
      </c>
      <c r="AQ75" s="248">
        <f t="shared" si="13"/>
        <v>1.04</v>
      </c>
      <c r="AR75" s="82">
        <v>1</v>
      </c>
      <c r="AS75" s="86">
        <v>0.12</v>
      </c>
      <c r="AT75" s="86" t="s">
        <v>1153</v>
      </c>
      <c r="AU75" s="197">
        <v>2</v>
      </c>
      <c r="AV75" s="82"/>
      <c r="AW75" s="86"/>
      <c r="AX75" s="86"/>
      <c r="AY75" s="197"/>
      <c r="AZ75" s="82"/>
      <c r="BA75" s="86"/>
      <c r="BB75" s="274"/>
      <c r="BC75" s="266"/>
      <c r="BD75" s="131" t="s">
        <v>112</v>
      </c>
      <c r="BE75" s="129"/>
      <c r="BF75" s="25"/>
      <c r="BH75" s="47"/>
      <c r="BI75" s="4"/>
      <c r="BJ75" s="4"/>
      <c r="BK75" s="25"/>
      <c r="BL75" s="25"/>
      <c r="BM75" s="25"/>
      <c r="BN75" s="25"/>
      <c r="BO75" s="25"/>
      <c r="BP75" s="25"/>
      <c r="BQ75" s="25"/>
      <c r="BR75" s="25"/>
      <c r="BS75" s="25"/>
      <c r="BT75" s="25"/>
      <c r="BU75"/>
      <c r="BV75" s="25"/>
      <c r="BW75" s="25"/>
      <c r="BX75" s="25"/>
      <c r="BY75" s="25"/>
      <c r="BZ75" s="25"/>
      <c r="CA75" s="25"/>
      <c r="CB75" s="25"/>
      <c r="CC75" s="25"/>
      <c r="CD75" s="25"/>
      <c r="CE75" s="25"/>
      <c r="CF75" s="25"/>
      <c r="CG75" s="25"/>
      <c r="CH75" s="25"/>
      <c r="CI75" s="25"/>
      <c r="CJ75" s="25"/>
      <c r="CK75" s="25"/>
      <c r="CL75" s="25"/>
      <c r="CM75" s="25"/>
      <c r="CN75" s="25"/>
      <c r="CO75" s="25"/>
      <c r="CP75" s="4"/>
      <c r="CQ75" s="4"/>
      <c r="CR75" s="25"/>
      <c r="CS75" s="25"/>
      <c r="CT75" s="25"/>
      <c r="CU75" s="25"/>
      <c r="CV75" s="25"/>
      <c r="CW75" s="25"/>
      <c r="CX75" s="25"/>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X75" s="47"/>
      <c r="FY75" s="47"/>
      <c r="FZ75" s="47"/>
      <c r="GA75" s="47"/>
      <c r="GB75" s="47"/>
      <c r="GC75" s="47"/>
      <c r="GD75" s="47"/>
      <c r="GE75" s="47"/>
      <c r="GF75" s="47"/>
    </row>
    <row r="76" spans="1:188" s="185" customFormat="1" ht="16.5" thickBot="1" x14ac:dyDescent="0.3">
      <c r="A76" s="194" t="s">
        <v>96</v>
      </c>
      <c r="B76" s="195">
        <v>16</v>
      </c>
      <c r="C76" s="198"/>
      <c r="D76" s="67"/>
      <c r="E76" s="90" t="s">
        <v>97</v>
      </c>
      <c r="F76" s="332">
        <v>17</v>
      </c>
      <c r="G76" s="196">
        <f>F76/F77</f>
        <v>0.26153846153846155</v>
      </c>
      <c r="H76" s="67"/>
      <c r="I76" s="230" t="s">
        <v>538</v>
      </c>
      <c r="J76" s="109">
        <v>5</v>
      </c>
      <c r="K76" s="67"/>
      <c r="L76" s="251" t="s">
        <v>568</v>
      </c>
      <c r="M76" s="393">
        <v>41</v>
      </c>
      <c r="N76" s="395">
        <f>M76/M78</f>
        <v>0.63076923076923075</v>
      </c>
      <c r="O76" s="191">
        <v>10</v>
      </c>
      <c r="P76" s="191">
        <v>9</v>
      </c>
      <c r="Q76" s="191">
        <v>5</v>
      </c>
      <c r="R76" s="191">
        <v>17</v>
      </c>
      <c r="S76" s="79">
        <f>O77+P77+Q77+R77</f>
        <v>1</v>
      </c>
      <c r="T76" s="47"/>
      <c r="U76" s="91" t="s">
        <v>67</v>
      </c>
      <c r="V76" s="200">
        <v>7</v>
      </c>
      <c r="W76" s="92">
        <f>W73+W74+W75</f>
        <v>0.10294117647058824</v>
      </c>
      <c r="X76" s="200">
        <f>SUM(X73:X75)</f>
        <v>61</v>
      </c>
      <c r="Y76" s="93">
        <f>Y73+Y74+Y75</f>
        <v>0.76470588235294112</v>
      </c>
      <c r="Z76" s="94">
        <f>Z73+Z74+Z75</f>
        <v>68</v>
      </c>
      <c r="AA76" s="25"/>
      <c r="AB76" s="25"/>
      <c r="AC76" s="257"/>
      <c r="AD76" s="25"/>
      <c r="AE76" s="25"/>
      <c r="AF76" s="239"/>
      <c r="AK76" s="25"/>
      <c r="AL76" s="25"/>
      <c r="AM76" s="25"/>
      <c r="AN76" s="25"/>
      <c r="AO76" s="230" t="s">
        <v>544</v>
      </c>
      <c r="AP76" s="109">
        <v>4</v>
      </c>
      <c r="AQ76" s="248">
        <f t="shared" si="13"/>
        <v>2.7124999999999999</v>
      </c>
      <c r="AR76" s="82">
        <v>3</v>
      </c>
      <c r="AS76" s="86">
        <v>0.25</v>
      </c>
      <c r="AT76" s="82">
        <v>1.6</v>
      </c>
      <c r="AU76" s="82">
        <v>6</v>
      </c>
      <c r="AV76" s="82"/>
      <c r="AW76" s="86"/>
      <c r="AX76" s="82"/>
      <c r="AY76" s="82"/>
      <c r="AZ76" s="82"/>
      <c r="BA76" s="86"/>
      <c r="BB76" s="273"/>
      <c r="BC76" s="266"/>
      <c r="BD76" s="132" t="s">
        <v>113</v>
      </c>
      <c r="BE76" s="129"/>
      <c r="BF76" s="25"/>
      <c r="BH76" s="47"/>
      <c r="BI76" s="25"/>
      <c r="BJ76" s="25"/>
      <c r="BK76" s="25"/>
      <c r="BL76" s="25"/>
      <c r="BM76" s="25"/>
      <c r="BN76" s="25"/>
      <c r="BO76" s="25"/>
      <c r="BP76" s="25"/>
      <c r="BQ76" s="25"/>
      <c r="BR76" s="25"/>
      <c r="BS76" s="25"/>
      <c r="BT76" s="25"/>
      <c r="BU76"/>
      <c r="BV76" s="25"/>
      <c r="BW76" s="25"/>
      <c r="BX76" s="25"/>
      <c r="BY76" s="25"/>
      <c r="BZ76" s="25"/>
      <c r="CA76" s="25"/>
      <c r="CB76" s="25"/>
      <c r="CC76" s="25"/>
      <c r="CD76" s="25"/>
      <c r="CE76" s="25"/>
      <c r="CF76" s="25"/>
      <c r="CG76" s="25"/>
      <c r="CH76" s="25"/>
      <c r="CI76" s="25"/>
      <c r="CJ76" s="25"/>
      <c r="CK76" s="25"/>
      <c r="CL76" s="25"/>
      <c r="CM76" s="25"/>
      <c r="CN76" s="25"/>
      <c r="CO76" s="25"/>
      <c r="CP76" s="25"/>
      <c r="CQ76" s="25"/>
      <c r="CR76" s="25"/>
      <c r="CS76" s="25"/>
      <c r="CT76" s="25"/>
      <c r="CU76" s="25"/>
      <c r="CV76" s="25"/>
      <c r="CW76" s="25"/>
      <c r="CX76" s="25"/>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c r="FH76" s="47"/>
      <c r="FI76" s="47"/>
      <c r="FJ76" s="47"/>
      <c r="FK76" s="47"/>
      <c r="FL76" s="47"/>
      <c r="FM76" s="47"/>
      <c r="FN76" s="47"/>
      <c r="FO76" s="47"/>
      <c r="FP76" s="47"/>
      <c r="FQ76" s="47"/>
      <c r="FR76" s="47"/>
      <c r="FS76" s="47"/>
      <c r="FT76" s="47"/>
      <c r="FU76" s="47"/>
      <c r="FV76" s="47"/>
      <c r="FW76" s="47"/>
      <c r="FX76" s="47"/>
      <c r="FY76" s="47"/>
      <c r="FZ76" s="47"/>
      <c r="GA76" s="47"/>
      <c r="GB76" s="47"/>
      <c r="GC76" s="47"/>
      <c r="GD76" s="47"/>
      <c r="GE76" s="47"/>
      <c r="GF76" s="47"/>
    </row>
    <row r="77" spans="1:188" s="185" customFormat="1" ht="16.5" thickBot="1" x14ac:dyDescent="0.3">
      <c r="A77" s="194" t="s">
        <v>98</v>
      </c>
      <c r="B77" s="195">
        <v>17</v>
      </c>
      <c r="C77" s="67"/>
      <c r="D77" s="67"/>
      <c r="E77" s="101" t="s">
        <v>67</v>
      </c>
      <c r="F77" s="333">
        <f>F73+F74+F75+F76</f>
        <v>65</v>
      </c>
      <c r="G77" s="97">
        <f>G73+G74+G75+G76</f>
        <v>1</v>
      </c>
      <c r="H77" s="67"/>
      <c r="I77" s="230" t="s">
        <v>553</v>
      </c>
      <c r="J77" s="109">
        <v>4</v>
      </c>
      <c r="K77" s="67"/>
      <c r="L77" s="252" t="s">
        <v>84</v>
      </c>
      <c r="M77" s="394"/>
      <c r="N77" s="396"/>
      <c r="O77" s="192">
        <f>O76/M76</f>
        <v>0.24390243902439024</v>
      </c>
      <c r="P77" s="192">
        <f>P76/M76</f>
        <v>0.21951219512195122</v>
      </c>
      <c r="Q77" s="192">
        <f>Q76/M76</f>
        <v>0.12195121951219512</v>
      </c>
      <c r="R77" s="192">
        <f>R76/M76</f>
        <v>0.41463414634146339</v>
      </c>
      <c r="S77" s="85"/>
      <c r="T77" s="47"/>
      <c r="U77"/>
      <c r="V77"/>
      <c r="W77" s="303"/>
      <c r="X77"/>
      <c r="Y77" s="258"/>
      <c r="Z77" s="98">
        <f>Y76+W76</f>
        <v>0.86764705882352933</v>
      </c>
      <c r="AA77" s="25"/>
      <c r="AB77" s="25"/>
      <c r="AC77" s="257"/>
      <c r="AD77" s="25"/>
      <c r="AE77" s="25"/>
      <c r="AK77" s="25"/>
      <c r="AL77" s="25"/>
      <c r="AM77" s="25"/>
      <c r="AN77" s="25"/>
      <c r="AO77" s="230" t="s">
        <v>57</v>
      </c>
      <c r="AP77" s="109">
        <v>3</v>
      </c>
      <c r="AQ77" s="248">
        <f t="shared" si="13"/>
        <v>4.2</v>
      </c>
      <c r="AR77" s="82">
        <v>3</v>
      </c>
      <c r="AS77" s="86">
        <v>3.6</v>
      </c>
      <c r="AT77" s="82">
        <v>6</v>
      </c>
      <c r="AU77" s="82"/>
      <c r="AV77" s="82"/>
      <c r="AW77" s="86"/>
      <c r="AX77" s="82"/>
      <c r="AY77" s="82"/>
      <c r="AZ77" s="82"/>
      <c r="BA77" s="86"/>
      <c r="BB77" s="273"/>
      <c r="BC77" s="103"/>
      <c r="BD77" s="132" t="s">
        <v>114</v>
      </c>
      <c r="BE77" s="129"/>
      <c r="BF77" s="25"/>
      <c r="BH77" s="47"/>
      <c r="BI77" s="25"/>
      <c r="BJ77" s="25"/>
      <c r="BK77" s="25"/>
      <c r="BL77" s="25"/>
      <c r="BM77" s="25"/>
      <c r="BN77" s="25"/>
      <c r="BO77" s="25"/>
      <c r="BP77" s="25"/>
      <c r="BQ77" s="25"/>
      <c r="BR77" s="25"/>
      <c r="BS77" s="25"/>
      <c r="BT77" s="25"/>
      <c r="BU77"/>
      <c r="BV77" s="25"/>
      <c r="BW77" s="25"/>
      <c r="BX77" s="25"/>
      <c r="BY77" s="25"/>
      <c r="BZ77" s="25"/>
      <c r="CA77" s="25"/>
      <c r="CB77" s="25"/>
      <c r="CC77" s="25"/>
      <c r="CD77" s="25"/>
      <c r="CE77" s="25"/>
      <c r="CF77" s="25"/>
      <c r="CG77" s="25"/>
      <c r="CH77" s="25"/>
      <c r="CI77" s="25"/>
      <c r="CJ77" s="25"/>
      <c r="CK77" s="25"/>
      <c r="CL77" s="25"/>
      <c r="CM77" s="25"/>
      <c r="CN77" s="25"/>
      <c r="CO77" s="25"/>
      <c r="CP77" s="25"/>
      <c r="CQ77" s="25"/>
      <c r="CR77" s="25"/>
      <c r="CS77" s="25"/>
      <c r="CT77" s="25"/>
      <c r="CU77" s="25"/>
      <c r="CV77" s="25"/>
      <c r="CW77" s="25"/>
      <c r="CX77" s="25"/>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c r="FH77" s="47"/>
      <c r="FI77" s="47"/>
      <c r="FJ77" s="47"/>
      <c r="FK77" s="47"/>
      <c r="FL77" s="47"/>
      <c r="FM77" s="47"/>
      <c r="FN77" s="47"/>
      <c r="FO77" s="47"/>
      <c r="FP77" s="47"/>
      <c r="FQ77" s="47"/>
      <c r="FR77" s="47"/>
      <c r="FS77" s="47"/>
      <c r="FT77" s="47"/>
      <c r="FU77" s="47"/>
      <c r="FV77" s="47"/>
      <c r="FW77" s="47"/>
      <c r="FX77" s="47"/>
      <c r="FY77" s="47"/>
      <c r="FZ77" s="47"/>
      <c r="GA77" s="47"/>
      <c r="GB77" s="47"/>
      <c r="GC77" s="47"/>
      <c r="GD77" s="47"/>
      <c r="GE77" s="47"/>
      <c r="GF77" s="47"/>
    </row>
    <row r="78" spans="1:188" s="185" customFormat="1" ht="16.5" thickBot="1" x14ac:dyDescent="0.3">
      <c r="A78" s="201" t="s">
        <v>67</v>
      </c>
      <c r="B78" s="202">
        <f>SUM(B73:B77)</f>
        <v>65</v>
      </c>
      <c r="C78" s="67"/>
      <c r="D78" s="67"/>
      <c r="E78" s="99" t="s">
        <v>73</v>
      </c>
      <c r="F78" s="84">
        <v>17</v>
      </c>
      <c r="G78" s="206">
        <f>F78/F81</f>
        <v>0.26153846153846155</v>
      </c>
      <c r="H78" s="67"/>
      <c r="I78" s="230" t="s">
        <v>544</v>
      </c>
      <c r="J78" s="109">
        <v>4</v>
      </c>
      <c r="K78" s="67"/>
      <c r="L78" s="399" t="s">
        <v>67</v>
      </c>
      <c r="M78" s="401">
        <f>SUM(M73:M77)</f>
        <v>65</v>
      </c>
      <c r="N78" s="403">
        <f>N73+N76</f>
        <v>1</v>
      </c>
      <c r="O78" s="204">
        <f>O73+O76</f>
        <v>17</v>
      </c>
      <c r="P78" s="204">
        <f>P73+P76</f>
        <v>10</v>
      </c>
      <c r="Q78" s="204">
        <f>Q73+Q76</f>
        <v>5</v>
      </c>
      <c r="R78" s="204">
        <f>R73+R76</f>
        <v>33</v>
      </c>
      <c r="S78" s="405">
        <f>O79+P79+Q79+R79</f>
        <v>1</v>
      </c>
      <c r="T78" s="47"/>
      <c r="W78" s="301"/>
      <c r="Y78" s="208"/>
      <c r="AA78" s="25"/>
      <c r="AB78" s="25"/>
      <c r="AC78" s="257"/>
      <c r="AD78" s="25"/>
      <c r="AE78" s="25"/>
      <c r="AG78" s="100"/>
      <c r="AH78" s="203"/>
      <c r="AI78" s="203"/>
      <c r="AJ78" s="203"/>
      <c r="AK78" s="25"/>
      <c r="AL78" s="25"/>
      <c r="AM78" s="25"/>
      <c r="AN78" s="25"/>
      <c r="AO78" s="230" t="s">
        <v>536</v>
      </c>
      <c r="AP78" s="109">
        <v>2</v>
      </c>
      <c r="AQ78" s="248">
        <f t="shared" si="13"/>
        <v>32.5</v>
      </c>
      <c r="AR78" s="82">
        <v>25</v>
      </c>
      <c r="AS78" s="86">
        <v>40</v>
      </c>
      <c r="AT78" s="82"/>
      <c r="AU78" s="82"/>
      <c r="AV78" s="82"/>
      <c r="AW78" s="86"/>
      <c r="AX78" s="82"/>
      <c r="AY78" s="82"/>
      <c r="AZ78" s="82"/>
      <c r="BA78" s="86"/>
      <c r="BB78" s="273"/>
      <c r="BC78" s="103"/>
      <c r="BD78" s="133" t="s">
        <v>43</v>
      </c>
      <c r="BE78" s="129"/>
      <c r="BF78" s="25"/>
      <c r="BH78" s="47"/>
      <c r="BI78" s="25"/>
      <c r="BJ78" s="25"/>
      <c r="BK78" s="25"/>
      <c r="BL78" s="25"/>
      <c r="BM78" s="25"/>
      <c r="BN78" s="25"/>
      <c r="BO78" s="25"/>
      <c r="BP78" s="25"/>
      <c r="BQ78" s="25"/>
      <c r="BR78" s="25"/>
      <c r="BS78" s="25"/>
      <c r="BT78" s="25"/>
      <c r="BU78"/>
      <c r="BV78" s="25"/>
      <c r="BW78" s="25"/>
      <c r="BX78" s="25"/>
      <c r="BY78" s="25"/>
      <c r="BZ78" s="25"/>
      <c r="CA78" s="25"/>
      <c r="CB78" s="25"/>
      <c r="CC78" s="25"/>
      <c r="CD78" s="25"/>
      <c r="CE78" s="25"/>
      <c r="CF78" s="25"/>
      <c r="CG78" s="25"/>
      <c r="CH78" s="25"/>
      <c r="CI78" s="25"/>
      <c r="CJ78" s="25"/>
      <c r="CK78" s="25"/>
      <c r="CL78" s="25"/>
      <c r="CM78" s="25"/>
      <c r="CN78" s="25"/>
      <c r="CO78" s="25"/>
      <c r="CP78" s="25"/>
      <c r="CQ78" s="25"/>
      <c r="CR78" s="25"/>
      <c r="CS78" s="25"/>
      <c r="CT78" s="25"/>
      <c r="CU78" s="25"/>
      <c r="CV78" s="25"/>
      <c r="CW78" s="25"/>
      <c r="CX78" s="25"/>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c r="EU78" s="47"/>
      <c r="EV78" s="47"/>
      <c r="EW78" s="47"/>
      <c r="EX78" s="47"/>
      <c r="EY78" s="47"/>
      <c r="EZ78" s="47"/>
      <c r="FA78" s="47"/>
      <c r="FB78" s="47"/>
      <c r="FC78" s="47"/>
      <c r="FD78" s="47"/>
      <c r="FE78" s="47"/>
      <c r="FF78" s="47"/>
      <c r="FG78" s="47"/>
      <c r="FH78" s="47"/>
      <c r="FI78" s="47"/>
      <c r="FJ78" s="47"/>
      <c r="FK78" s="47"/>
      <c r="FL78" s="47"/>
      <c r="FM78" s="47"/>
      <c r="FN78" s="47"/>
      <c r="FO78" s="47"/>
      <c r="FP78" s="47"/>
      <c r="FQ78" s="47"/>
      <c r="FR78" s="47"/>
      <c r="FS78" s="47"/>
      <c r="FT78" s="47"/>
      <c r="FU78" s="47"/>
      <c r="FV78" s="47"/>
      <c r="FW78" s="47"/>
      <c r="FX78" s="47"/>
      <c r="FY78" s="47"/>
      <c r="FZ78" s="47"/>
      <c r="GA78" s="47"/>
      <c r="GB78" s="47"/>
      <c r="GC78" s="47"/>
      <c r="GD78" s="47"/>
      <c r="GE78" s="47"/>
      <c r="GF78" s="47"/>
    </row>
    <row r="79" spans="1:188" s="185" customFormat="1" ht="16.5" thickBot="1" x14ac:dyDescent="0.3">
      <c r="C79" s="67"/>
      <c r="D79" s="67"/>
      <c r="E79" s="99" t="s">
        <v>75</v>
      </c>
      <c r="F79" s="84">
        <v>39</v>
      </c>
      <c r="G79" s="196">
        <f>F79/F81</f>
        <v>0.6</v>
      </c>
      <c r="H79" s="67"/>
      <c r="I79" s="230" t="s">
        <v>57</v>
      </c>
      <c r="J79" s="109">
        <v>3</v>
      </c>
      <c r="K79" s="67"/>
      <c r="L79" s="400"/>
      <c r="M79" s="402"/>
      <c r="N79" s="404"/>
      <c r="O79" s="205">
        <f>O78/M78</f>
        <v>0.26153846153846155</v>
      </c>
      <c r="P79" s="205">
        <f>P78/M78</f>
        <v>0.15384615384615385</v>
      </c>
      <c r="Q79" s="205">
        <f>Q78/M78</f>
        <v>7.6923076923076927E-2</v>
      </c>
      <c r="R79" s="205">
        <f>R78/M78</f>
        <v>0.50769230769230766</v>
      </c>
      <c r="S79" s="406"/>
      <c r="T79" s="47"/>
      <c r="W79" s="301"/>
      <c r="Y79" s="208"/>
      <c r="Z79"/>
      <c r="AA79" s="25"/>
      <c r="AB79" s="25"/>
      <c r="AC79" s="257"/>
      <c r="AD79" s="25"/>
      <c r="AE79" s="25"/>
      <c r="AF79" s="100"/>
      <c r="AK79" s="25"/>
      <c r="AL79" s="25"/>
      <c r="AM79" s="25"/>
      <c r="AN79" s="25"/>
      <c r="AO79" s="230" t="s">
        <v>530</v>
      </c>
      <c r="AP79" s="109">
        <v>2</v>
      </c>
      <c r="AQ79" s="248">
        <f t="shared" si="13"/>
        <v>1.71</v>
      </c>
      <c r="AR79" s="82">
        <v>3</v>
      </c>
      <c r="AS79" s="86">
        <v>0.42</v>
      </c>
      <c r="AT79" s="82"/>
      <c r="AU79" s="82"/>
      <c r="AV79" s="82"/>
      <c r="AW79" s="86"/>
      <c r="AX79" s="82"/>
      <c r="AY79" s="82"/>
      <c r="AZ79" s="82"/>
      <c r="BA79" s="86"/>
      <c r="BB79" s="273"/>
      <c r="BC79" s="103"/>
      <c r="BD79" s="133" t="s">
        <v>60</v>
      </c>
      <c r="BE79" s="129"/>
      <c r="BF79" s="25"/>
      <c r="BH79" s="47"/>
      <c r="BI79" s="25"/>
      <c r="BJ79" s="25"/>
      <c r="BK79" s="25"/>
      <c r="BL79" s="25"/>
      <c r="BM79" s="25"/>
      <c r="BN79" s="25"/>
      <c r="BO79" s="25"/>
      <c r="BP79" s="25"/>
      <c r="BQ79" s="25"/>
      <c r="BR79" s="25"/>
      <c r="BS79" s="25"/>
      <c r="BT79" s="25"/>
      <c r="BU79"/>
      <c r="BV79" s="25"/>
      <c r="BW79" s="25"/>
      <c r="BX79" s="25"/>
      <c r="BY79" s="25"/>
      <c r="BZ79" s="25"/>
      <c r="CA79" s="25"/>
      <c r="CB79" s="25"/>
      <c r="CC79" s="25"/>
      <c r="CD79" s="25"/>
      <c r="CE79" s="25"/>
      <c r="CF79" s="25"/>
      <c r="CG79" s="25"/>
      <c r="CH79" s="25"/>
      <c r="CI79" s="25"/>
      <c r="CJ79" s="25"/>
      <c r="CK79" s="25"/>
      <c r="CL79" s="25"/>
      <c r="CM79" s="25"/>
      <c r="CN79" s="25"/>
      <c r="CO79" s="25"/>
      <c r="CP79" s="25"/>
      <c r="CQ79" s="25"/>
      <c r="CR79" s="25"/>
      <c r="CS79" s="25"/>
      <c r="CT79" s="25"/>
      <c r="CU79" s="25"/>
      <c r="CV79" s="25"/>
      <c r="CW79" s="25"/>
      <c r="CX79" s="25"/>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c r="EU79" s="47"/>
      <c r="EV79" s="47"/>
      <c r="EW79" s="47"/>
      <c r="EX79" s="47"/>
      <c r="EY79" s="47"/>
      <c r="EZ79" s="47"/>
      <c r="FA79" s="47"/>
      <c r="FB79" s="47"/>
      <c r="FC79" s="47"/>
      <c r="FD79" s="47"/>
      <c r="FE79" s="47"/>
      <c r="FF79" s="47"/>
      <c r="FG79" s="47"/>
      <c r="FH79" s="47"/>
      <c r="FI79" s="47"/>
      <c r="FJ79" s="47"/>
      <c r="FK79" s="47"/>
      <c r="FL79" s="47"/>
      <c r="FM79" s="47"/>
      <c r="FN79" s="47"/>
      <c r="FO79" s="47"/>
      <c r="FP79" s="47"/>
      <c r="FQ79" s="47"/>
      <c r="FR79" s="47"/>
      <c r="FS79" s="47"/>
      <c r="FT79" s="47"/>
      <c r="FU79" s="47"/>
      <c r="FV79" s="47"/>
      <c r="FW79" s="47"/>
      <c r="FX79" s="47"/>
      <c r="FY79" s="47"/>
      <c r="FZ79" s="47"/>
      <c r="GA79" s="47"/>
      <c r="GB79" s="47"/>
      <c r="GC79" s="47"/>
      <c r="GD79" s="47"/>
      <c r="GE79" s="47"/>
      <c r="GF79" s="47"/>
    </row>
    <row r="80" spans="1:188" s="185" customFormat="1" ht="16.5" thickBot="1" x14ac:dyDescent="0.3">
      <c r="A80" s="188" t="s">
        <v>100</v>
      </c>
      <c r="B80" s="189">
        <v>24</v>
      </c>
      <c r="C80" s="67"/>
      <c r="D80" s="67"/>
      <c r="E80" s="99" t="s">
        <v>76</v>
      </c>
      <c r="F80" s="84">
        <v>9</v>
      </c>
      <c r="G80" s="196">
        <f>F80/F81</f>
        <v>0.13846153846153847</v>
      </c>
      <c r="H80" s="67"/>
      <c r="I80" s="230" t="s">
        <v>536</v>
      </c>
      <c r="J80" s="109">
        <v>2</v>
      </c>
      <c r="K80" s="67"/>
      <c r="L80" s="253"/>
      <c r="M80" s="67"/>
      <c r="N80" s="67"/>
      <c r="O80" s="67"/>
      <c r="P80" s="67"/>
      <c r="Q80" s="67"/>
      <c r="R80" s="47"/>
      <c r="S80" s="47"/>
      <c r="T80" s="47"/>
      <c r="U80"/>
      <c r="V80"/>
      <c r="W80" s="303"/>
      <c r="X80"/>
      <c r="Y80" s="258"/>
      <c r="Z80"/>
      <c r="AA80" s="25"/>
      <c r="AB80" s="25"/>
      <c r="AC80" s="257"/>
      <c r="AD80" s="25"/>
      <c r="AE80" s="25"/>
      <c r="AF80" s="236" t="s">
        <v>99</v>
      </c>
      <c r="AG80" s="237" t="s">
        <v>87</v>
      </c>
      <c r="AH80" s="237" t="s">
        <v>88</v>
      </c>
      <c r="AI80" s="237" t="s">
        <v>89</v>
      </c>
      <c r="AJ80" s="245" t="s">
        <v>90</v>
      </c>
      <c r="AK80" s="25"/>
      <c r="AL80" s="25"/>
      <c r="AM80" s="25"/>
      <c r="AN80" s="25"/>
      <c r="AO80" s="230" t="s">
        <v>540</v>
      </c>
      <c r="AP80" s="109">
        <v>2</v>
      </c>
      <c r="AQ80" s="249">
        <f t="shared" si="13"/>
        <v>13.525</v>
      </c>
      <c r="AR80" s="82">
        <v>27</v>
      </c>
      <c r="AS80" s="86">
        <v>0.05</v>
      </c>
      <c r="AT80" s="82"/>
      <c r="AU80" s="82"/>
      <c r="AV80" s="82"/>
      <c r="AW80" s="86"/>
      <c r="AX80" s="82"/>
      <c r="AY80" s="82"/>
      <c r="AZ80" s="82"/>
      <c r="BA80" s="86"/>
      <c r="BB80" s="273"/>
      <c r="BC80" s="103"/>
      <c r="BD80" s="133" t="s">
        <v>56</v>
      </c>
      <c r="BE80" s="129"/>
      <c r="BF80" s="25"/>
      <c r="BH80" s="47"/>
      <c r="BI80" s="25"/>
      <c r="BJ80" s="25"/>
      <c r="BK80" s="25"/>
      <c r="BL80" s="25"/>
      <c r="BM80" s="25"/>
      <c r="BN80" s="25"/>
      <c r="BO80" s="25"/>
      <c r="BP80" s="25"/>
      <c r="BQ80" s="25"/>
      <c r="BR80" s="25"/>
      <c r="BS80" s="25"/>
      <c r="BT80" s="25"/>
      <c r="BU80" s="25"/>
      <c r="BV80" s="25"/>
      <c r="BW80" s="25"/>
      <c r="BX80" s="25"/>
      <c r="BY80" s="25"/>
      <c r="BZ80" s="25"/>
      <c r="CA80" s="25"/>
      <c r="CB80" s="25"/>
      <c r="CC80" s="25"/>
      <c r="CD80" s="25"/>
      <c r="CE80" s="25"/>
      <c r="CF80" s="25"/>
      <c r="CG80" s="25"/>
      <c r="CH80" s="25"/>
      <c r="CI80" s="25"/>
      <c r="CJ80" s="25"/>
      <c r="CK80" s="25"/>
      <c r="CL80" s="25"/>
      <c r="CM80" s="25"/>
      <c r="CN80" s="25"/>
      <c r="CO80" s="25"/>
      <c r="CP80" s="25"/>
      <c r="CQ80" s="25"/>
      <c r="CR80" s="25"/>
      <c r="CS80" s="25"/>
      <c r="CT80" s="25"/>
      <c r="CU80" s="25"/>
      <c r="CV80" s="25"/>
      <c r="CW80" s="25"/>
      <c r="CX80" s="25"/>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c r="ES80" s="47"/>
      <c r="ET80" s="47"/>
      <c r="EU80" s="47"/>
      <c r="EV80" s="47"/>
      <c r="EW80" s="47"/>
      <c r="EX80" s="47"/>
      <c r="EY80" s="47"/>
      <c r="EZ80" s="47"/>
      <c r="FA80" s="47"/>
      <c r="FB80" s="47"/>
      <c r="FC80" s="47"/>
      <c r="FD80" s="47"/>
      <c r="FE80" s="47"/>
      <c r="FF80" s="47"/>
      <c r="FG80" s="47"/>
      <c r="FH80" s="47"/>
      <c r="FI80" s="47"/>
      <c r="FJ80" s="47"/>
      <c r="FK80" s="47"/>
      <c r="FL80" s="47"/>
      <c r="FM80" s="47"/>
      <c r="FN80" s="47"/>
      <c r="FO80" s="47"/>
      <c r="FP80" s="47"/>
      <c r="FQ80" s="47"/>
      <c r="FR80" s="47"/>
      <c r="FS80" s="47"/>
      <c r="FT80" s="47"/>
      <c r="FU80" s="47"/>
      <c r="FV80" s="47"/>
      <c r="FW80" s="47"/>
      <c r="FX80" s="47"/>
      <c r="FY80" s="47"/>
      <c r="FZ80" s="47"/>
      <c r="GA80" s="47"/>
      <c r="GB80" s="47"/>
      <c r="GC80" s="47"/>
      <c r="GD80" s="47"/>
      <c r="GE80" s="47"/>
      <c r="GF80" s="47"/>
    </row>
    <row r="81" spans="1:188" s="185" customFormat="1" ht="16.5" thickBot="1" x14ac:dyDescent="0.3">
      <c r="A81" s="194" t="s">
        <v>101</v>
      </c>
      <c r="B81" s="195">
        <v>41</v>
      </c>
      <c r="C81" s="198"/>
      <c r="D81" s="67"/>
      <c r="E81" s="101" t="s">
        <v>67</v>
      </c>
      <c r="F81" s="102">
        <f>F78+F79+F80</f>
        <v>65</v>
      </c>
      <c r="G81" s="97">
        <f>G78+G79+G80</f>
        <v>1</v>
      </c>
      <c r="H81" s="67"/>
      <c r="I81" s="230" t="s">
        <v>530</v>
      </c>
      <c r="J81" s="109">
        <v>2</v>
      </c>
      <c r="K81" s="67"/>
      <c r="L81" s="253"/>
      <c r="M81" s="67"/>
      <c r="N81" s="67"/>
      <c r="O81" s="67"/>
      <c r="P81" s="67"/>
      <c r="Q81" s="67"/>
      <c r="R81" s="47"/>
      <c r="S81" s="47"/>
      <c r="T81" s="47"/>
      <c r="U81" s="67"/>
      <c r="V81" s="67"/>
      <c r="W81" s="304"/>
      <c r="X81" s="67"/>
      <c r="Y81" s="261"/>
      <c r="Z81"/>
      <c r="AA81" s="25"/>
      <c r="AB81" s="25"/>
      <c r="AC81" s="257"/>
      <c r="AD81" s="25"/>
      <c r="AE81" s="25"/>
      <c r="AF81" s="407">
        <v>6</v>
      </c>
      <c r="AG81" s="238"/>
      <c r="AH81" s="238"/>
      <c r="AI81" s="238">
        <v>4</v>
      </c>
      <c r="AJ81" s="242" t="s">
        <v>549</v>
      </c>
      <c r="AK81" s="25"/>
      <c r="AL81" s="25"/>
      <c r="AM81" s="25"/>
      <c r="AN81" s="25"/>
      <c r="AO81" s="230" t="s">
        <v>535</v>
      </c>
      <c r="AP81" s="109">
        <v>1</v>
      </c>
      <c r="AQ81" s="249">
        <f t="shared" si="13"/>
        <v>7.0000000000000001E-3</v>
      </c>
      <c r="AR81" s="82">
        <v>7.0000000000000001E-3</v>
      </c>
      <c r="AS81" s="82"/>
      <c r="AT81" s="82"/>
      <c r="AU81" s="82"/>
      <c r="AV81" s="82"/>
      <c r="AW81" s="82"/>
      <c r="AX81" s="82"/>
      <c r="AY81" s="82"/>
      <c r="AZ81" s="82"/>
      <c r="BA81" s="82"/>
      <c r="BB81" s="273"/>
      <c r="BC81" s="103"/>
      <c r="BD81" s="134" t="s">
        <v>47</v>
      </c>
      <c r="BE81" s="129"/>
      <c r="BF81" s="25"/>
      <c r="BH81" s="47"/>
      <c r="BI81" s="25"/>
      <c r="BJ81" s="25"/>
      <c r="BK81" s="25"/>
      <c r="BL81" s="25"/>
      <c r="BM81" s="25"/>
      <c r="BN81" s="25"/>
      <c r="BO81" s="25"/>
      <c r="BP81" s="25"/>
      <c r="BQ81" s="25"/>
      <c r="BR81" s="25"/>
      <c r="BS81" s="25"/>
      <c r="BT81" s="25"/>
      <c r="BU81" s="25"/>
      <c r="BV81" s="25"/>
      <c r="BW81" s="25"/>
      <c r="BX81" s="25"/>
      <c r="BY81" s="25"/>
      <c r="BZ81" s="25"/>
      <c r="CA81" s="25"/>
      <c r="CB81" s="25"/>
      <c r="CC81" s="25"/>
      <c r="CD81" s="25"/>
      <c r="CE81" s="25"/>
      <c r="CF81" s="25"/>
      <c r="CG81" s="25"/>
      <c r="CH81" s="25"/>
      <c r="CI81" s="25"/>
      <c r="CJ81" s="25"/>
      <c r="CK81" s="25"/>
      <c r="CL81" s="25"/>
      <c r="CM81" s="25"/>
      <c r="CN81" s="25"/>
      <c r="CO81" s="25"/>
      <c r="CP81" s="25"/>
      <c r="CQ81" s="25"/>
      <c r="CR81"/>
      <c r="CS81"/>
      <c r="CT81"/>
      <c r="CU81"/>
      <c r="CV81"/>
      <c r="CW81"/>
      <c r="CX81"/>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c r="FH81" s="47"/>
      <c r="FI81" s="47"/>
      <c r="FJ81" s="47"/>
      <c r="FK81" s="47"/>
      <c r="FL81" s="47"/>
      <c r="FM81" s="47"/>
      <c r="FN81" s="47"/>
      <c r="FO81" s="47"/>
      <c r="FP81" s="47"/>
      <c r="FQ81" s="47"/>
      <c r="FR81" s="47"/>
      <c r="FS81" s="47"/>
      <c r="FT81" s="47"/>
      <c r="FU81" s="47"/>
      <c r="FV81" s="47"/>
      <c r="FW81" s="47"/>
      <c r="FX81" s="47"/>
      <c r="FY81" s="47"/>
      <c r="FZ81" s="47"/>
      <c r="GA81" s="47"/>
      <c r="GB81" s="47"/>
      <c r="GC81" s="47"/>
      <c r="GD81" s="47"/>
      <c r="GE81" s="47"/>
      <c r="GF81" s="47"/>
    </row>
    <row r="82" spans="1:188" s="185" customFormat="1" ht="16.5" thickBot="1" x14ac:dyDescent="0.3">
      <c r="A82" s="201" t="s">
        <v>67</v>
      </c>
      <c r="B82" s="202">
        <f>B80+B81</f>
        <v>65</v>
      </c>
      <c r="C82" s="67"/>
      <c r="D82" s="67"/>
      <c r="E82" s="99" t="s">
        <v>77</v>
      </c>
      <c r="F82" s="84">
        <v>37</v>
      </c>
      <c r="G82" s="206">
        <f>F82/F85</f>
        <v>0.56923076923076921</v>
      </c>
      <c r="H82" s="67"/>
      <c r="I82" s="230" t="s">
        <v>540</v>
      </c>
      <c r="J82" s="109">
        <v>2</v>
      </c>
      <c r="K82" s="67"/>
      <c r="L82" s="254"/>
      <c r="M82"/>
      <c r="N82"/>
      <c r="O82" s="67"/>
      <c r="P82" s="67"/>
      <c r="Q82" s="67"/>
      <c r="R82" s="47"/>
      <c r="S82" s="47"/>
      <c r="T82" s="47"/>
      <c r="U82" s="47"/>
      <c r="V82" s="25"/>
      <c r="W82" s="305"/>
      <c r="X82" s="25"/>
      <c r="Y82" s="257"/>
      <c r="Z82" s="25"/>
      <c r="AA82" s="25"/>
      <c r="AB82" s="25"/>
      <c r="AC82" s="257"/>
      <c r="AD82" s="25"/>
      <c r="AE82" s="25"/>
      <c r="AF82" s="398"/>
      <c r="AG82" s="199"/>
      <c r="AH82" s="199"/>
      <c r="AI82" s="199">
        <v>2</v>
      </c>
      <c r="AJ82" s="88" t="s">
        <v>548</v>
      </c>
      <c r="AK82" s="25"/>
      <c r="AL82" s="25"/>
      <c r="AM82" s="25"/>
      <c r="AN82" s="25"/>
      <c r="AO82" s="230" t="s">
        <v>48</v>
      </c>
      <c r="AP82" s="109">
        <v>1</v>
      </c>
      <c r="AQ82" s="249">
        <f t="shared" si="13"/>
        <v>0.8</v>
      </c>
      <c r="AR82" s="82">
        <v>0.8</v>
      </c>
      <c r="AS82" s="82"/>
      <c r="AT82" s="82"/>
      <c r="AU82" s="82"/>
      <c r="AV82" s="82"/>
      <c r="AW82" s="82"/>
      <c r="AX82" s="82"/>
      <c r="AY82" s="82"/>
      <c r="AZ82" s="82"/>
      <c r="BA82" s="82"/>
      <c r="BB82" s="273"/>
      <c r="BC82" s="103"/>
      <c r="BD82" s="135" t="s">
        <v>115</v>
      </c>
      <c r="BE82" s="130" t="e">
        <f>(BE78/BE75)*100</f>
        <v>#DIV/0!</v>
      </c>
      <c r="BF82" s="25"/>
      <c r="BH82" s="47"/>
      <c r="BI82" s="25"/>
      <c r="BJ82" s="25"/>
      <c r="BK82" s="25"/>
      <c r="BL82" s="25"/>
      <c r="BM82" s="25"/>
      <c r="BN82" s="25"/>
      <c r="BO82" s="25"/>
      <c r="BP82" s="25"/>
      <c r="BQ82" s="25"/>
      <c r="BR82" s="25"/>
      <c r="BS82" s="25"/>
      <c r="BT82" s="25"/>
      <c r="BU82" s="25"/>
      <c r="BV82"/>
      <c r="BW82"/>
      <c r="BX82"/>
      <c r="BY82" s="25"/>
      <c r="BZ82" s="25"/>
      <c r="CA82" s="25"/>
      <c r="CB82" s="25"/>
      <c r="CC82" s="25"/>
      <c r="CD82" s="25"/>
      <c r="CE82" s="25"/>
      <c r="CF82" s="25"/>
      <c r="CG82" s="25"/>
      <c r="CH82"/>
      <c r="CI82"/>
      <c r="CJ82"/>
      <c r="CK82"/>
      <c r="CL82"/>
      <c r="CM82" s="25"/>
      <c r="CN82" s="25"/>
      <c r="CO82" s="25"/>
      <c r="CP82" s="25"/>
      <c r="CQ82" s="25"/>
      <c r="CR82"/>
      <c r="CS82"/>
      <c r="CT82"/>
      <c r="CU82"/>
      <c r="CV82"/>
      <c r="CW82"/>
      <c r="CX82"/>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row>
    <row r="83" spans="1:188" s="185" customFormat="1" ht="15.75" x14ac:dyDescent="0.25">
      <c r="C83" s="67"/>
      <c r="D83" s="67"/>
      <c r="E83" s="99" t="s">
        <v>78</v>
      </c>
      <c r="F83" s="84">
        <v>17</v>
      </c>
      <c r="G83" s="196">
        <f>F83/F85</f>
        <v>0.26153846153846155</v>
      </c>
      <c r="H83" s="67"/>
      <c r="I83" s="230" t="s">
        <v>535</v>
      </c>
      <c r="J83" s="109">
        <v>1</v>
      </c>
      <c r="K83" s="67"/>
      <c r="L83"/>
      <c r="M83"/>
      <c r="N83"/>
      <c r="O83"/>
      <c r="P83"/>
      <c r="Q83"/>
      <c r="R83"/>
      <c r="S83"/>
      <c r="T83"/>
      <c r="U83"/>
      <c r="V83"/>
      <c r="W83"/>
      <c r="X83" s="25"/>
      <c r="Y83" s="257"/>
      <c r="Z83" s="25"/>
      <c r="AA83" s="25"/>
      <c r="AB83" s="25"/>
      <c r="AC83" s="257"/>
      <c r="AD83" s="25"/>
      <c r="AE83" s="25"/>
      <c r="AG83"/>
      <c r="AH83"/>
      <c r="AK83" s="25"/>
      <c r="AL83" s="25"/>
      <c r="AM83" s="25"/>
      <c r="AN83" s="25"/>
      <c r="AO83" s="230" t="s">
        <v>53</v>
      </c>
      <c r="AP83" s="109">
        <v>1</v>
      </c>
      <c r="AQ83" s="249">
        <f t="shared" si="13"/>
        <v>0.06</v>
      </c>
      <c r="AR83" s="86">
        <v>0.06</v>
      </c>
      <c r="AS83" s="82"/>
      <c r="AT83" s="82"/>
      <c r="AU83" s="82"/>
      <c r="AV83" s="86"/>
      <c r="AW83" s="82"/>
      <c r="AX83" s="82"/>
      <c r="AY83" s="82"/>
      <c r="AZ83" s="86"/>
      <c r="BA83" s="82"/>
      <c r="BB83" s="273"/>
      <c r="BC83" s="103"/>
      <c r="BD83" s="135" t="s">
        <v>116</v>
      </c>
      <c r="BE83" s="130">
        <f>BE75/BE72</f>
        <v>0</v>
      </c>
      <c r="BF83" s="25"/>
      <c r="BH83" s="47"/>
      <c r="BI83" s="25"/>
      <c r="BJ83" s="25"/>
      <c r="BK83" s="25"/>
      <c r="BL83" s="25"/>
      <c r="BM83" s="25"/>
      <c r="BN83" s="25"/>
      <c r="BO83" s="25"/>
      <c r="BP83" s="25"/>
      <c r="BQ83" s="25"/>
      <c r="BR83" s="25"/>
      <c r="BS83" s="25"/>
      <c r="BT83" s="25"/>
      <c r="BU83" s="25"/>
      <c r="BV83"/>
      <c r="BW83"/>
      <c r="BX83"/>
      <c r="BY83"/>
      <c r="BZ83"/>
      <c r="CA83"/>
      <c r="CB83" s="25"/>
      <c r="CC83" s="25"/>
      <c r="CD83" s="25"/>
      <c r="CE83" s="25"/>
      <c r="CF83" s="25"/>
      <c r="CG83" s="25"/>
      <c r="CH83"/>
      <c r="CI83"/>
      <c r="CJ83"/>
      <c r="CK83"/>
      <c r="CL83"/>
      <c r="CM83"/>
      <c r="CN83" s="25"/>
      <c r="CO83" s="25"/>
      <c r="CP83" s="25"/>
      <c r="CQ83" s="25"/>
      <c r="CR83"/>
      <c r="CS83"/>
      <c r="CT83"/>
      <c r="CU83"/>
      <c r="CV83"/>
      <c r="CW83"/>
      <c r="CX83"/>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row>
    <row r="84" spans="1:188" s="185" customFormat="1" ht="16.5" thickBot="1" x14ac:dyDescent="0.3">
      <c r="A84" s="67"/>
      <c r="B84" s="67"/>
      <c r="C84" s="67"/>
      <c r="D84" s="67"/>
      <c r="E84" s="99" t="s">
        <v>80</v>
      </c>
      <c r="F84" s="84">
        <v>11</v>
      </c>
      <c r="G84" s="196">
        <f>F84/F85</f>
        <v>0.16923076923076924</v>
      </c>
      <c r="H84" s="67"/>
      <c r="I84" s="230" t="s">
        <v>48</v>
      </c>
      <c r="J84" s="109">
        <v>1</v>
      </c>
      <c r="K84" s="67"/>
      <c r="L84"/>
      <c r="M84"/>
      <c r="N84"/>
      <c r="O84"/>
      <c r="P84"/>
      <c r="Q84"/>
      <c r="R84"/>
      <c r="S84"/>
      <c r="T84"/>
      <c r="U84"/>
      <c r="V84"/>
      <c r="W84"/>
      <c r="X84" s="25"/>
      <c r="Y84" s="257"/>
      <c r="Z84" s="25"/>
      <c r="AA84" s="25"/>
      <c r="AB84" s="25"/>
      <c r="AC84" s="257"/>
      <c r="AD84" s="25"/>
      <c r="AE84" s="25"/>
      <c r="AF84"/>
      <c r="AG84"/>
      <c r="AH84"/>
      <c r="AI84"/>
      <c r="AJ84"/>
      <c r="AK84" s="25"/>
      <c r="AL84" s="25"/>
      <c r="AM84" s="25"/>
      <c r="AN84" s="25"/>
      <c r="AO84" s="230" t="s">
        <v>532</v>
      </c>
      <c r="AP84" s="109">
        <v>1</v>
      </c>
      <c r="AQ84" s="249" t="e">
        <f t="shared" si="13"/>
        <v>#DIV/0!</v>
      </c>
      <c r="AR84" s="86" t="s">
        <v>1153</v>
      </c>
      <c r="AS84" s="86"/>
      <c r="AT84" s="82"/>
      <c r="AU84" s="82"/>
      <c r="AV84" s="82"/>
      <c r="AW84" s="86"/>
      <c r="AX84" s="82"/>
      <c r="AY84" s="82"/>
      <c r="AZ84" s="82"/>
      <c r="BA84" s="86"/>
      <c r="BB84" s="273"/>
      <c r="BC84" s="103"/>
      <c r="BD84"/>
      <c r="BE84" s="47"/>
      <c r="BF84" s="25"/>
      <c r="BH84" s="47"/>
      <c r="BI84" s="25"/>
      <c r="BJ84" s="25"/>
      <c r="BK84" s="25"/>
      <c r="BL84" s="25"/>
      <c r="BM84" s="25"/>
      <c r="BN84" s="25"/>
      <c r="BO84" s="25"/>
      <c r="BP84" s="25"/>
      <c r="BQ84" s="25"/>
      <c r="BR84" s="25"/>
      <c r="BS84" s="25"/>
      <c r="BT84" s="25"/>
      <c r="BU84" s="25"/>
      <c r="BV84"/>
      <c r="BW84"/>
      <c r="BX84"/>
      <c r="BY84"/>
      <c r="BZ84"/>
      <c r="CA84"/>
      <c r="CB84"/>
      <c r="CC84" s="25"/>
      <c r="CD84" s="25"/>
      <c r="CE84" s="25"/>
      <c r="CF84" s="25"/>
      <c r="CG84"/>
      <c r="CH84" s="47"/>
      <c r="CI84" s="47"/>
      <c r="CJ84" s="47"/>
      <c r="CK84" s="55"/>
      <c r="CL84" s="55"/>
      <c r="CM84"/>
      <c r="CN84" s="25"/>
      <c r="CO84" s="25"/>
      <c r="CP84" s="25"/>
      <c r="CQ84" s="25"/>
      <c r="CR84" s="55"/>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c r="GB84" s="47"/>
      <c r="GC84" s="47"/>
      <c r="GD84" s="47"/>
      <c r="GE84" s="47"/>
      <c r="GF84" s="47"/>
    </row>
    <row r="85" spans="1:188" s="185" customFormat="1" ht="16.5" thickBot="1" x14ac:dyDescent="0.3">
      <c r="A85" s="67"/>
      <c r="B85" s="67"/>
      <c r="C85" s="67"/>
      <c r="D85" s="67"/>
      <c r="E85" s="95" t="s">
        <v>67</v>
      </c>
      <c r="F85" s="96">
        <f>F82+F83+F84</f>
        <v>65</v>
      </c>
      <c r="G85" s="97">
        <f>G82+G83+G84</f>
        <v>1</v>
      </c>
      <c r="H85" s="67"/>
      <c r="I85" s="230" t="s">
        <v>53</v>
      </c>
      <c r="J85" s="109">
        <v>1</v>
      </c>
      <c r="K85" s="67"/>
      <c r="L85"/>
      <c r="M85"/>
      <c r="N85"/>
      <c r="O85"/>
      <c r="P85"/>
      <c r="Q85"/>
      <c r="R85"/>
      <c r="S85"/>
      <c r="T85"/>
      <c r="U85"/>
      <c r="V85"/>
      <c r="W85"/>
      <c r="X85" s="25"/>
      <c r="Y85" s="257"/>
      <c r="Z85" s="25"/>
      <c r="AA85" s="25"/>
      <c r="AB85" s="25"/>
      <c r="AC85" s="257"/>
      <c r="AD85" s="25"/>
      <c r="AE85" s="25"/>
      <c r="AF85" s="104" t="s">
        <v>103</v>
      </c>
      <c r="AG85" s="127">
        <v>10</v>
      </c>
      <c r="AH85"/>
      <c r="AI85"/>
      <c r="AJ85"/>
      <c r="AK85" s="25"/>
      <c r="AL85" s="25"/>
      <c r="AM85" s="25"/>
      <c r="AN85" s="25"/>
      <c r="AO85" s="230" t="s">
        <v>552</v>
      </c>
      <c r="AP85" s="109">
        <v>1</v>
      </c>
      <c r="AQ85" s="249">
        <f t="shared" si="13"/>
        <v>6</v>
      </c>
      <c r="AR85" s="82">
        <v>6</v>
      </c>
      <c r="AS85" s="86"/>
      <c r="AT85" s="86"/>
      <c r="AU85" s="82"/>
      <c r="AV85" s="82"/>
      <c r="AW85" s="86"/>
      <c r="AX85" s="86"/>
      <c r="AY85" s="82"/>
      <c r="AZ85" s="82"/>
      <c r="BA85" s="86"/>
      <c r="BB85" s="274"/>
      <c r="BC85" s="103"/>
      <c r="BD85"/>
      <c r="BE85" s="47"/>
      <c r="BF85" s="25"/>
      <c r="BH85" s="47"/>
      <c r="BI85" s="25"/>
      <c r="BJ85" s="25"/>
      <c r="BK85" s="25"/>
      <c r="BL85" s="25"/>
      <c r="BM85" s="25"/>
      <c r="BN85" s="25"/>
      <c r="BO85" s="25"/>
      <c r="BP85" s="25"/>
      <c r="BQ85" s="25"/>
      <c r="BR85" s="25"/>
      <c r="BS85" s="25"/>
      <c r="BT85" s="25"/>
      <c r="BU85" s="25"/>
      <c r="BV85" s="47"/>
      <c r="BW85" s="47"/>
      <c r="BX85" s="47"/>
      <c r="BY85"/>
      <c r="BZ85"/>
      <c r="CA85"/>
      <c r="CB85"/>
      <c r="CC85" s="25"/>
      <c r="CD85" s="25"/>
      <c r="CE85" s="25"/>
      <c r="CF85" s="25"/>
      <c r="CG85"/>
      <c r="CH85" s="47"/>
      <c r="CI85" s="47"/>
      <c r="CJ85" s="47"/>
      <c r="CK85" s="55"/>
      <c r="CL85" s="55"/>
      <c r="CM85" s="55"/>
      <c r="CN85" s="25"/>
      <c r="CO85" s="25"/>
      <c r="CP85" s="25"/>
      <c r="CQ85" s="25"/>
      <c r="CR85" s="55"/>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c r="EU85" s="47"/>
      <c r="EV85" s="47"/>
      <c r="EW85" s="47"/>
      <c r="EX85" s="47"/>
      <c r="EY85" s="47"/>
      <c r="EZ85" s="47"/>
      <c r="FA85" s="47"/>
      <c r="FB85" s="47"/>
      <c r="FC85" s="47"/>
      <c r="FD85" s="47"/>
      <c r="FE85" s="47"/>
      <c r="FF85" s="47"/>
      <c r="FG85" s="47"/>
      <c r="FH85" s="47"/>
      <c r="FI85" s="47"/>
      <c r="FJ85" s="47"/>
      <c r="FK85" s="47"/>
      <c r="FL85" s="47"/>
      <c r="FM85" s="47"/>
      <c r="FN85" s="47"/>
      <c r="FO85" s="47"/>
      <c r="FP85" s="47"/>
      <c r="FQ85" s="47"/>
      <c r="FR85" s="47"/>
      <c r="FS85" s="47"/>
      <c r="FT85" s="47"/>
      <c r="FU85" s="47"/>
      <c r="FV85" s="47"/>
      <c r="FW85" s="47"/>
      <c r="FX85" s="47"/>
      <c r="FY85" s="47"/>
      <c r="FZ85" s="47"/>
      <c r="GA85" s="47"/>
      <c r="GB85" s="47"/>
      <c r="GC85" s="47"/>
      <c r="GD85" s="47"/>
      <c r="GE85" s="47"/>
      <c r="GF85" s="47"/>
    </row>
    <row r="86" spans="1:188" s="185" customFormat="1" ht="15.75" x14ac:dyDescent="0.25">
      <c r="A86" s="67"/>
      <c r="B86" s="67"/>
      <c r="C86" s="67"/>
      <c r="D86" s="67"/>
      <c r="H86" s="67"/>
      <c r="I86" s="230" t="s">
        <v>532</v>
      </c>
      <c r="J86" s="109">
        <v>1</v>
      </c>
      <c r="K86" s="67"/>
      <c r="L86"/>
      <c r="M86"/>
      <c r="N86"/>
      <c r="O86"/>
      <c r="P86"/>
      <c r="Q86"/>
      <c r="R86"/>
      <c r="S86"/>
      <c r="T86"/>
      <c r="U86"/>
      <c r="V86"/>
      <c r="W86"/>
      <c r="X86"/>
      <c r="Y86"/>
      <c r="Z86" s="25"/>
      <c r="AA86" s="25"/>
      <c r="AB86" s="25"/>
      <c r="AC86" s="257"/>
      <c r="AD86" s="25"/>
      <c r="AE86" s="25"/>
      <c r="AF86" s="107"/>
      <c r="AG86" s="107"/>
      <c r="AH86"/>
      <c r="AI86"/>
      <c r="AJ86"/>
      <c r="AK86" s="25"/>
      <c r="AL86" s="25"/>
      <c r="AM86" s="25"/>
      <c r="AN86" s="25"/>
      <c r="AO86" s="230" t="s">
        <v>51</v>
      </c>
      <c r="AP86" s="109">
        <v>1</v>
      </c>
      <c r="AQ86" s="249">
        <f t="shared" si="13"/>
        <v>7</v>
      </c>
      <c r="AR86" s="197">
        <v>7</v>
      </c>
      <c r="AS86" s="197"/>
      <c r="AT86" s="197"/>
      <c r="AU86" s="197"/>
      <c r="AV86" s="197"/>
      <c r="AW86" s="197"/>
      <c r="AX86" s="197"/>
      <c r="AY86" s="197"/>
      <c r="AZ86" s="197"/>
      <c r="BA86" s="197"/>
      <c r="BB86" s="275"/>
      <c r="BC86" s="265"/>
      <c r="BH86" s="47"/>
      <c r="BI86" s="25"/>
      <c r="BJ86" s="25"/>
      <c r="BK86" s="25"/>
      <c r="BL86" s="25"/>
      <c r="BM86" s="25"/>
      <c r="BN86" s="25"/>
      <c r="BO86" s="25"/>
      <c r="BP86" s="25"/>
      <c r="BQ86" s="25"/>
      <c r="BR86" s="25"/>
      <c r="BS86" s="25"/>
      <c r="BT86" s="25"/>
      <c r="BU86" s="25"/>
      <c r="BV86" s="47"/>
      <c r="BW86" s="47"/>
      <c r="BX86" s="47"/>
      <c r="BY86" s="47"/>
      <c r="BZ86" s="47"/>
      <c r="CA86" s="47"/>
      <c r="CB86"/>
      <c r="CC86" s="25"/>
      <c r="CD86" s="25"/>
      <c r="CE86"/>
      <c r="CF86"/>
      <c r="CG86" s="47"/>
      <c r="CH86" s="47"/>
      <c r="CI86" s="47"/>
      <c r="CJ86" s="47"/>
      <c r="CK86" s="55"/>
      <c r="CL86" s="55"/>
      <c r="CM86" s="55"/>
      <c r="CN86" s="25"/>
      <c r="CO86" s="25"/>
      <c r="CP86" s="25"/>
      <c r="CQ86" s="25"/>
      <c r="CR86" s="55"/>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c r="FH86" s="47"/>
      <c r="FI86" s="47"/>
      <c r="FJ86" s="47"/>
      <c r="FK86" s="47"/>
      <c r="FL86" s="47"/>
      <c r="FM86" s="47"/>
      <c r="FN86" s="47"/>
      <c r="FO86" s="47"/>
      <c r="FP86" s="47"/>
      <c r="FQ86" s="47"/>
      <c r="FR86" s="47"/>
      <c r="FS86" s="47"/>
      <c r="FT86" s="47"/>
      <c r="FU86" s="47"/>
      <c r="FV86" s="47"/>
      <c r="FW86" s="47"/>
      <c r="FX86" s="47"/>
      <c r="FY86" s="47"/>
      <c r="FZ86" s="47"/>
      <c r="GA86" s="47"/>
    </row>
    <row r="87" spans="1:188" s="185" customFormat="1" ht="15.75" x14ac:dyDescent="0.25">
      <c r="A87" s="67"/>
      <c r="B87" s="67"/>
      <c r="C87" s="67"/>
      <c r="D87" s="103"/>
      <c r="E87"/>
      <c r="F87" s="67"/>
      <c r="G87" s="67"/>
      <c r="H87" s="67"/>
      <c r="I87" s="230" t="s">
        <v>552</v>
      </c>
      <c r="J87" s="109">
        <v>1</v>
      </c>
      <c r="K87" s="67"/>
      <c r="L87" s="288"/>
      <c r="M87" s="288"/>
      <c r="N87"/>
      <c r="O87" s="288"/>
      <c r="P87" s="288"/>
      <c r="Q87"/>
      <c r="R87" s="288"/>
      <c r="S87" s="288"/>
      <c r="T87"/>
      <c r="U87"/>
      <c r="V87"/>
      <c r="W87"/>
      <c r="X87"/>
      <c r="Y87"/>
      <c r="Z87" s="25"/>
      <c r="AA87" s="25"/>
      <c r="AB87" s="25"/>
      <c r="AC87" s="257"/>
      <c r="AD87" s="25"/>
      <c r="AE87" s="25"/>
      <c r="AF87" s="339"/>
      <c r="AG87" s="340"/>
      <c r="AH87" s="340"/>
      <c r="AI87" s="1"/>
      <c r="AJ87" s="1"/>
      <c r="AM87" s="25"/>
      <c r="AN87" s="25"/>
      <c r="AO87" s="230" t="s">
        <v>537</v>
      </c>
      <c r="AP87" s="109">
        <v>1</v>
      </c>
      <c r="AQ87" s="249">
        <f t="shared" si="13"/>
        <v>0.38</v>
      </c>
      <c r="AR87" s="197">
        <v>0.38</v>
      </c>
      <c r="AS87" s="197"/>
      <c r="AT87" s="197"/>
      <c r="AU87" s="197"/>
      <c r="AV87" s="197"/>
      <c r="AW87" s="197"/>
      <c r="AX87" s="197"/>
      <c r="AY87" s="197"/>
      <c r="AZ87" s="197"/>
      <c r="BA87" s="197"/>
      <c r="BB87" s="275"/>
      <c r="BC87" s="265"/>
      <c r="BD87" s="137" t="s">
        <v>118</v>
      </c>
      <c r="BE87" s="136"/>
      <c r="BF87" s="140" t="e">
        <f>BE87/BE89</f>
        <v>#DIV/0!</v>
      </c>
      <c r="BH87" s="47"/>
      <c r="BI87" s="25"/>
      <c r="BJ87" s="25"/>
      <c r="BK87" s="25"/>
      <c r="BL87" s="25"/>
      <c r="BM87" s="25"/>
      <c r="BN87" s="25"/>
      <c r="BO87" s="25"/>
      <c r="BP87" s="25"/>
      <c r="BQ87" s="25"/>
      <c r="BR87" s="25"/>
      <c r="BS87" s="25"/>
      <c r="BT87" s="25"/>
      <c r="BU87" s="25"/>
      <c r="BV87" s="47"/>
      <c r="BW87" s="47"/>
      <c r="BX87" s="47"/>
      <c r="BY87" s="47"/>
      <c r="BZ87" s="47"/>
      <c r="CA87" s="47"/>
      <c r="CB87" s="47"/>
      <c r="CC87" s="25"/>
      <c r="CD87" s="25"/>
      <c r="CE87"/>
      <c r="CF87"/>
      <c r="CG87" s="47"/>
      <c r="CH87" s="47"/>
      <c r="CI87" s="47"/>
      <c r="CJ87" s="47"/>
      <c r="CK87" s="55"/>
      <c r="CL87" s="55"/>
      <c r="CM87" s="55"/>
      <c r="CN87" s="25"/>
      <c r="CO87" s="25"/>
      <c r="CP87" s="25"/>
      <c r="CQ87" s="25"/>
      <c r="CR87" s="55"/>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row>
    <row r="88" spans="1:188" s="185" customFormat="1" ht="15.75" x14ac:dyDescent="0.25">
      <c r="A88" s="67"/>
      <c r="B88" s="67"/>
      <c r="C88" s="67"/>
      <c r="D88" s="103"/>
      <c r="E88"/>
      <c r="F88" s="67"/>
      <c r="G88" s="67"/>
      <c r="H88" s="67"/>
      <c r="I88" s="230" t="s">
        <v>51</v>
      </c>
      <c r="J88" s="109">
        <v>1</v>
      </c>
      <c r="K88" s="67"/>
      <c r="L88" s="352"/>
      <c r="M88" s="288"/>
      <c r="N88"/>
      <c r="O88" s="352"/>
      <c r="P88" s="288"/>
      <c r="Q88"/>
      <c r="R88" s="103"/>
      <c r="S88"/>
      <c r="T88"/>
      <c r="U88"/>
      <c r="V88"/>
      <c r="W88"/>
      <c r="X88"/>
      <c r="Y88"/>
      <c r="Z88" s="25"/>
      <c r="AA88" s="25"/>
      <c r="AB88" s="25"/>
      <c r="AC88" s="257"/>
      <c r="AD88" s="25"/>
      <c r="AE88" s="25"/>
      <c r="AF88" s="341"/>
      <c r="AG88" s="342"/>
      <c r="AH88" s="342"/>
      <c r="AI88" s="1"/>
      <c r="AJ88" s="1"/>
      <c r="AK88" s="451"/>
      <c r="AL88" s="451"/>
      <c r="AM88" s="25"/>
      <c r="AN88" s="25"/>
      <c r="AO88" s="230" t="s">
        <v>46</v>
      </c>
      <c r="AP88" s="109">
        <v>1</v>
      </c>
      <c r="AQ88" s="249">
        <f t="shared" si="13"/>
        <v>1</v>
      </c>
      <c r="AR88" s="197">
        <v>1</v>
      </c>
      <c r="AS88" s="197"/>
      <c r="AT88" s="197"/>
      <c r="AU88" s="197"/>
      <c r="AV88" s="197"/>
      <c r="AW88" s="197"/>
      <c r="AX88" s="197"/>
      <c r="AY88" s="197"/>
      <c r="AZ88" s="197"/>
      <c r="BA88" s="197"/>
      <c r="BB88" s="275"/>
      <c r="BC88" s="265"/>
      <c r="BD88" s="137" t="s">
        <v>119</v>
      </c>
      <c r="BE88" s="136"/>
      <c r="BF88" s="140" t="e">
        <f>BE88/BE89</f>
        <v>#DIV/0!</v>
      </c>
      <c r="BH88" s="47"/>
      <c r="BI88" s="25"/>
      <c r="BJ88" s="25"/>
      <c r="BK88" s="25"/>
      <c r="BL88" s="25"/>
      <c r="BM88" s="25"/>
      <c r="BN88" s="25"/>
      <c r="BO88" s="25"/>
      <c r="BP88" s="25"/>
      <c r="BQ88" s="25"/>
      <c r="BR88" s="25"/>
      <c r="BS88" s="25"/>
      <c r="BT88" s="25"/>
      <c r="BU88" s="25"/>
      <c r="BV88" s="47"/>
      <c r="BW88" s="47"/>
      <c r="BX88" s="47"/>
      <c r="BY88" s="47"/>
      <c r="BZ88" s="47"/>
      <c r="CA88" s="47"/>
      <c r="CB88" s="47"/>
      <c r="CC88" s="25"/>
      <c r="CD88" s="25"/>
      <c r="CE88" s="47"/>
      <c r="CF88" s="47"/>
      <c r="CG88" s="47"/>
      <c r="CH88" s="47"/>
      <c r="CI88" s="47"/>
      <c r="CJ88" s="47"/>
      <c r="CK88" s="55"/>
      <c r="CL88" s="55"/>
      <c r="CM88" s="55"/>
      <c r="CN88" s="25"/>
      <c r="CO88" s="25"/>
      <c r="CP88" s="25"/>
      <c r="CQ88" s="25"/>
      <c r="CR88" s="55"/>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47"/>
      <c r="FW88" s="47"/>
      <c r="FX88" s="47"/>
      <c r="FY88" s="47"/>
      <c r="FZ88" s="47"/>
      <c r="GA88" s="47"/>
      <c r="GB88" s="47"/>
      <c r="GC88" s="47"/>
      <c r="GD88" s="47"/>
    </row>
    <row r="89" spans="1:188" s="185" customFormat="1" ht="15.75" x14ac:dyDescent="0.25">
      <c r="A89" s="67"/>
      <c r="B89" s="67"/>
      <c r="C89" s="67"/>
      <c r="D89" s="103"/>
      <c r="E89" s="288"/>
      <c r="F89" s="288"/>
      <c r="G89" s="67"/>
      <c r="H89" s="67"/>
      <c r="I89" s="230" t="s">
        <v>537</v>
      </c>
      <c r="J89" s="109">
        <v>1</v>
      </c>
      <c r="K89"/>
      <c r="L89" s="103"/>
      <c r="M89"/>
      <c r="N89"/>
      <c r="O89" s="103"/>
      <c r="P89"/>
      <c r="Q89"/>
      <c r="R89" s="103"/>
      <c r="S89"/>
      <c r="T89"/>
      <c r="U89"/>
      <c r="V89"/>
      <c r="W89"/>
      <c r="X89" s="103"/>
      <c r="Y89"/>
      <c r="Z89" s="25"/>
      <c r="AA89" s="25"/>
      <c r="AB89" s="25"/>
      <c r="AC89" s="257"/>
      <c r="AD89" s="25"/>
      <c r="AE89" s="25"/>
      <c r="AF89" s="343"/>
      <c r="AG89" s="342"/>
      <c r="AH89" s="342"/>
      <c r="AI89"/>
      <c r="AJ89"/>
      <c r="AK89" s="346"/>
      <c r="AL89" s="347"/>
      <c r="AM89" s="25"/>
      <c r="AN89" s="25"/>
      <c r="AO89" s="230" t="s">
        <v>69</v>
      </c>
      <c r="AP89" s="109">
        <v>1</v>
      </c>
      <c r="AQ89" s="249">
        <f t="shared" si="13"/>
        <v>3</v>
      </c>
      <c r="AR89" s="197">
        <v>3</v>
      </c>
      <c r="AS89" s="197"/>
      <c r="AT89" s="197"/>
      <c r="AU89" s="197"/>
      <c r="AV89" s="197"/>
      <c r="AW89" s="197"/>
      <c r="AX89" s="197"/>
      <c r="AY89" s="197"/>
      <c r="AZ89" s="197"/>
      <c r="BA89" s="197"/>
      <c r="BB89" s="275"/>
      <c r="BC89" s="265"/>
      <c r="BD89" s="138" t="s">
        <v>67</v>
      </c>
      <c r="BE89" s="139">
        <f>BE88+BE87</f>
        <v>0</v>
      </c>
      <c r="BF89" s="139" t="e">
        <f>BF87+BF88</f>
        <v>#DIV/0!</v>
      </c>
      <c r="BH89" s="47"/>
      <c r="BI89" s="25"/>
      <c r="BJ89" s="25"/>
      <c r="BK89" s="25"/>
      <c r="BL89" s="25"/>
      <c r="BM89" s="25"/>
      <c r="BN89" s="25"/>
      <c r="BO89" s="25"/>
      <c r="BP89" s="25"/>
      <c r="BQ89" s="25"/>
      <c r="BR89" s="25"/>
      <c r="BS89" s="25"/>
      <c r="BT89" s="25"/>
      <c r="BU89" s="25"/>
      <c r="BV89" s="47"/>
      <c r="BW89" s="47"/>
      <c r="BX89" s="47"/>
      <c r="BY89" s="47"/>
      <c r="BZ89" s="47"/>
      <c r="CA89" s="47"/>
      <c r="CB89" s="47"/>
      <c r="CC89" s="25"/>
      <c r="CD89" s="25"/>
      <c r="CE89" s="47"/>
      <c r="CF89" s="47"/>
      <c r="CG89" s="47"/>
      <c r="CH89" s="47"/>
      <c r="CI89" s="47"/>
      <c r="CJ89" s="47"/>
      <c r="CK89" s="55"/>
      <c r="CL89" s="55"/>
      <c r="CM89" s="55"/>
      <c r="CN89" s="25"/>
      <c r="CO89" s="25"/>
      <c r="CP89" s="25"/>
      <c r="CQ89" s="25"/>
      <c r="CR89" s="55"/>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47"/>
      <c r="FW89" s="47"/>
      <c r="FX89" s="47"/>
      <c r="FY89" s="47"/>
      <c r="FZ89" s="47"/>
      <c r="GA89" s="47"/>
      <c r="GB89" s="47"/>
      <c r="GC89" s="47"/>
      <c r="GD89" s="47"/>
    </row>
    <row r="90" spans="1:188" s="185" customFormat="1" ht="16.5" thickBot="1" x14ac:dyDescent="0.3">
      <c r="A90" s="67"/>
      <c r="B90" s="67"/>
      <c r="C90" s="67"/>
      <c r="D90" s="103"/>
      <c r="E90" s="103"/>
      <c r="F90"/>
      <c r="G90"/>
      <c r="H90" s="67"/>
      <c r="I90" s="230" t="s">
        <v>46</v>
      </c>
      <c r="J90" s="109">
        <v>1</v>
      </c>
      <c r="K90"/>
      <c r="L90" s="103"/>
      <c r="M90"/>
      <c r="N90"/>
      <c r="O90" s="103"/>
      <c r="P90"/>
      <c r="Q90"/>
      <c r="R90" s="103"/>
      <c r="S90"/>
      <c r="T90"/>
      <c r="U90"/>
      <c r="V90"/>
      <c r="W90"/>
      <c r="X90" s="103"/>
      <c r="Y90"/>
      <c r="Z90" s="25"/>
      <c r="AA90" s="25"/>
      <c r="AB90" s="25"/>
      <c r="AC90" s="257"/>
      <c r="AD90" s="25"/>
      <c r="AE90" s="25"/>
      <c r="AF90" s="343"/>
      <c r="AG90" s="344"/>
      <c r="AH90" s="344"/>
      <c r="AI90" s="67"/>
      <c r="AJ90" s="67"/>
      <c r="AK90" s="346"/>
      <c r="AL90" s="347"/>
      <c r="AM90" s="25"/>
      <c r="AN90" s="25"/>
      <c r="AO90" s="118" t="s">
        <v>67</v>
      </c>
      <c r="AP90" s="119">
        <f>SUM(AP73:AP89)</f>
        <v>37</v>
      </c>
      <c r="AQ90" s="47"/>
      <c r="AR90" s="47"/>
      <c r="AS90" s="55"/>
      <c r="AT90" s="55"/>
      <c r="AU90" s="55"/>
      <c r="AV90" s="25"/>
      <c r="AW90" s="25"/>
      <c r="AX90" s="25"/>
      <c r="AY90" s="25"/>
      <c r="AZ90" s="25"/>
      <c r="BA90" s="25"/>
      <c r="BB90" s="272"/>
      <c r="BH90" s="47"/>
      <c r="BI90" s="25"/>
      <c r="BJ90" s="25"/>
      <c r="BK90" s="25"/>
      <c r="BL90" s="25"/>
      <c r="BM90" s="25"/>
      <c r="BN90" s="25"/>
      <c r="BO90" s="25"/>
      <c r="BP90" s="25"/>
      <c r="BQ90" s="25"/>
      <c r="BR90" s="25"/>
      <c r="BS90" s="25"/>
      <c r="BT90" s="25"/>
      <c r="BU90" s="25"/>
      <c r="BV90" s="47"/>
      <c r="BW90" s="47"/>
      <c r="BX90" s="47"/>
      <c r="BY90" s="47"/>
      <c r="BZ90" s="47"/>
      <c r="CA90" s="47"/>
      <c r="CB90" s="47"/>
      <c r="CC90" s="25"/>
      <c r="CD90" s="25"/>
      <c r="CE90" s="47"/>
      <c r="CF90" s="47"/>
      <c r="CG90" s="47"/>
      <c r="CH90" s="47"/>
      <c r="CI90" s="47"/>
      <c r="CJ90" s="47"/>
      <c r="CK90" s="55"/>
      <c r="CL90" s="55"/>
      <c r="CM90" s="55"/>
      <c r="CN90" s="25"/>
      <c r="CO90" s="25"/>
      <c r="CP90" s="25"/>
      <c r="CQ90" s="25"/>
      <c r="CR90" s="55"/>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c r="FH90" s="47"/>
      <c r="FI90" s="47"/>
      <c r="FJ90" s="47"/>
      <c r="FK90" s="47"/>
      <c r="FL90" s="47"/>
      <c r="FM90" s="47"/>
      <c r="FN90" s="47"/>
      <c r="FO90" s="47"/>
      <c r="FP90" s="47"/>
      <c r="FQ90" s="47"/>
      <c r="FR90" s="47"/>
      <c r="FS90" s="47"/>
      <c r="FT90" s="47"/>
      <c r="FU90" s="47"/>
      <c r="FV90" s="47"/>
      <c r="FW90" s="47"/>
      <c r="FX90" s="47"/>
      <c r="FY90" s="47"/>
      <c r="FZ90" s="47"/>
      <c r="GA90" s="47"/>
      <c r="GB90" s="47"/>
      <c r="GC90" s="47"/>
      <c r="GD90" s="47"/>
      <c r="GE90" s="47"/>
      <c r="GF90" s="47"/>
    </row>
    <row r="91" spans="1:188" s="185" customFormat="1" ht="16.5" thickBot="1" x14ac:dyDescent="0.3">
      <c r="A91" s="67"/>
      <c r="B91" s="67"/>
      <c r="C91" s="67"/>
      <c r="D91" s="103"/>
      <c r="E91" s="103"/>
      <c r="F91"/>
      <c r="G91"/>
      <c r="H91" s="67"/>
      <c r="I91" s="230" t="s">
        <v>69</v>
      </c>
      <c r="J91" s="109">
        <v>1</v>
      </c>
      <c r="K91"/>
      <c r="L91" s="103"/>
      <c r="M91"/>
      <c r="N91"/>
      <c r="O91" s="103"/>
      <c r="P91"/>
      <c r="Q91"/>
      <c r="R91" s="103"/>
      <c r="S91"/>
      <c r="T91"/>
      <c r="U91"/>
      <c r="V91"/>
      <c r="W91"/>
      <c r="X91" s="103"/>
      <c r="Y91"/>
      <c r="Z91" s="25"/>
      <c r="AA91" s="25"/>
      <c r="AB91" s="25"/>
      <c r="AC91" s="257"/>
      <c r="AD91" s="25"/>
      <c r="AE91" s="25"/>
      <c r="AF91" s="345"/>
      <c r="AG91" s="345"/>
      <c r="AH91" s="345"/>
      <c r="AI91" s="67"/>
      <c r="AJ91" s="67"/>
      <c r="AK91" s="346"/>
      <c r="AL91" s="347"/>
      <c r="AM91" s="25"/>
      <c r="AN91" s="25"/>
      <c r="AO91" s="67"/>
      <c r="AP91" s="67"/>
      <c r="AQ91" s="55"/>
      <c r="AR91" s="55"/>
      <c r="AS91" s="55"/>
      <c r="AT91" s="25"/>
      <c r="AU91" s="25"/>
      <c r="AV91" s="25"/>
      <c r="AW91" s="25"/>
      <c r="AX91" s="25"/>
      <c r="AY91" s="25"/>
      <c r="AZ91" s="25"/>
      <c r="BA91" s="25"/>
      <c r="BB91" s="272"/>
      <c r="BH91" s="47"/>
      <c r="BI91" s="25"/>
      <c r="BJ91" s="25"/>
      <c r="BK91" s="25"/>
      <c r="BL91" s="25"/>
      <c r="BM91" s="25"/>
      <c r="BN91" s="25"/>
      <c r="BO91" s="25"/>
      <c r="BP91" s="25"/>
      <c r="BQ91" s="25"/>
      <c r="BR91" s="25"/>
      <c r="BS91" s="25"/>
      <c r="BT91" s="25"/>
      <c r="BU91" s="25"/>
      <c r="BV91" s="47"/>
      <c r="BW91" s="47"/>
      <c r="BX91" s="47"/>
      <c r="BY91" s="47"/>
      <c r="BZ91" s="47"/>
      <c r="CA91" s="47"/>
      <c r="CB91" s="47"/>
      <c r="CC91" s="25"/>
      <c r="CD91" s="25"/>
      <c r="CE91" s="47"/>
      <c r="CF91" s="47"/>
      <c r="CG91" s="47"/>
      <c r="CH91" s="47"/>
      <c r="CI91" s="47"/>
      <c r="CJ91" s="47"/>
      <c r="CK91" s="55"/>
      <c r="CL91" s="55"/>
      <c r="CM91" s="55"/>
      <c r="CN91" s="25"/>
      <c r="CO91" s="25"/>
      <c r="CP91" s="25"/>
      <c r="CQ91" s="25"/>
      <c r="CR91" s="55"/>
      <c r="CS91" s="47"/>
      <c r="CT91" s="47"/>
      <c r="CU91" s="47"/>
      <c r="CV91" s="47"/>
      <c r="CW91" s="47"/>
      <c r="CX91" s="47"/>
      <c r="CY91" s="47"/>
      <c r="CZ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7"/>
      <c r="GE91" s="47"/>
      <c r="GF91" s="47"/>
    </row>
    <row r="92" spans="1:188" s="185" customFormat="1" ht="16.5" thickBot="1" x14ac:dyDescent="0.3">
      <c r="A92" s="67"/>
      <c r="B92" s="67"/>
      <c r="C92" s="67"/>
      <c r="D92" s="103"/>
      <c r="E92" s="103"/>
      <c r="F92"/>
      <c r="G92"/>
      <c r="H92" s="67"/>
      <c r="I92" s="229" t="s">
        <v>67</v>
      </c>
      <c r="J92" s="105">
        <f>SUM(J75:J91)</f>
        <v>37</v>
      </c>
      <c r="K92"/>
      <c r="L92" s="103"/>
      <c r="M92"/>
      <c r="N92"/>
      <c r="O92" s="103"/>
      <c r="P92"/>
      <c r="Q92"/>
      <c r="R92" s="103"/>
      <c r="S92"/>
      <c r="T92"/>
      <c r="U92"/>
      <c r="V92"/>
      <c r="W92"/>
      <c r="X92"/>
      <c r="Y92"/>
      <c r="Z92"/>
      <c r="AA92"/>
      <c r="AB92" s="25"/>
      <c r="AC92" s="257"/>
      <c r="AD92" s="25"/>
      <c r="AE92" s="25"/>
      <c r="AI92"/>
      <c r="AJ92"/>
      <c r="AK92" s="346"/>
      <c r="AL92" s="347"/>
      <c r="AM92" s="25"/>
      <c r="AN92" s="25"/>
      <c r="AO92" s="209" t="s">
        <v>105</v>
      </c>
      <c r="AP92" s="210"/>
      <c r="AQ92" s="108" t="s">
        <v>91</v>
      </c>
      <c r="AR92" s="67"/>
      <c r="AS92" s="67"/>
      <c r="AT92" s="67"/>
      <c r="AU92" s="67"/>
      <c r="AV92" s="55"/>
      <c r="AW92" s="55"/>
      <c r="AX92" s="55"/>
      <c r="AY92" s="55"/>
      <c r="AZ92" s="55"/>
      <c r="BA92" s="55"/>
      <c r="BB92" s="272"/>
      <c r="BC92" s="265"/>
      <c r="BH92" s="47"/>
      <c r="BI92" s="25"/>
      <c r="BJ92" s="25"/>
      <c r="BK92" s="25"/>
      <c r="BL92" s="25"/>
      <c r="BM92" s="25"/>
      <c r="BN92" s="25"/>
      <c r="BO92" s="25"/>
      <c r="BP92" s="25"/>
      <c r="BQ92" s="25"/>
      <c r="BR92" s="25"/>
      <c r="BS92" s="25"/>
      <c r="BT92" s="25"/>
      <c r="BU92" s="25"/>
      <c r="BV92" s="47"/>
      <c r="BW92" s="47"/>
      <c r="BX92" s="47"/>
      <c r="BY92" s="47"/>
      <c r="BZ92" s="47"/>
      <c r="CA92" s="47"/>
      <c r="CB92" s="47"/>
      <c r="CC92" s="25"/>
      <c r="CD92" s="25"/>
      <c r="CE92" s="47"/>
      <c r="CF92" s="47"/>
      <c r="CG92" s="47"/>
      <c r="CH92" s="47"/>
      <c r="CI92" s="47"/>
      <c r="CJ92" s="47"/>
      <c r="CK92" s="55"/>
      <c r="CL92" s="55"/>
      <c r="CM92" s="55"/>
      <c r="CN92" s="25"/>
      <c r="CO92" s="25"/>
      <c r="CP92" s="25"/>
      <c r="CQ92" s="25"/>
      <c r="CR92" s="55"/>
      <c r="CS92" s="47"/>
      <c r="CT92" s="47"/>
      <c r="CU92" s="47"/>
      <c r="CV92" s="47"/>
      <c r="CW92" s="47"/>
      <c r="CX92" s="47"/>
      <c r="CY92" s="47"/>
      <c r="CZ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c r="EU92" s="47"/>
      <c r="EV92" s="47"/>
      <c r="EW92" s="47"/>
      <c r="EX92" s="47"/>
      <c r="EY92" s="47"/>
      <c r="EZ92" s="47"/>
      <c r="FA92" s="47"/>
      <c r="FB92" s="47"/>
      <c r="FC92" s="47"/>
      <c r="FD92" s="47"/>
      <c r="FE92" s="47"/>
      <c r="FF92" s="47"/>
      <c r="FG92" s="47"/>
      <c r="FH92" s="47"/>
      <c r="FI92" s="47"/>
      <c r="FJ92" s="47"/>
      <c r="FK92" s="47"/>
      <c r="FL92" s="47"/>
      <c r="FM92" s="47"/>
      <c r="FN92" s="47"/>
      <c r="FO92" s="47"/>
      <c r="FP92" s="47"/>
      <c r="FQ92" s="47"/>
      <c r="FR92" s="47"/>
      <c r="FS92" s="47"/>
      <c r="FT92" s="47"/>
      <c r="FU92" s="47"/>
      <c r="FV92" s="47"/>
      <c r="FW92" s="47"/>
      <c r="FX92" s="47"/>
      <c r="FY92" s="47"/>
      <c r="FZ92" s="47"/>
      <c r="GA92" s="47"/>
      <c r="GB92" s="47"/>
      <c r="GC92" s="47"/>
      <c r="GD92" s="47"/>
      <c r="GE92" s="47"/>
      <c r="GF92" s="47"/>
    </row>
    <row r="93" spans="1:188" s="185" customFormat="1" ht="15.75" x14ac:dyDescent="0.25">
      <c r="A93" s="67"/>
      <c r="B93" s="67"/>
      <c r="C93" s="67"/>
      <c r="D93" s="103"/>
      <c r="E93"/>
      <c r="F93" s="103"/>
      <c r="G93"/>
      <c r="H93"/>
      <c r="K93"/>
      <c r="L93" s="103"/>
      <c r="M93"/>
      <c r="N93"/>
      <c r="O93" s="103"/>
      <c r="P93"/>
      <c r="Q93"/>
      <c r="R93" s="103"/>
      <c r="S93"/>
      <c r="T93"/>
      <c r="U93"/>
      <c r="V93"/>
      <c r="W93"/>
      <c r="X93"/>
      <c r="Y93"/>
      <c r="Z93"/>
      <c r="AA93"/>
      <c r="AB93"/>
      <c r="AC93" s="258"/>
      <c r="AD93" s="25"/>
      <c r="AE93" s="25"/>
      <c r="AI93"/>
      <c r="AJ93"/>
      <c r="AK93" s="346"/>
      <c r="AL93" s="347"/>
      <c r="AM93" s="25"/>
      <c r="AN93" s="25"/>
      <c r="AO93" s="230" t="s">
        <v>55</v>
      </c>
      <c r="AP93" s="109">
        <v>5</v>
      </c>
      <c r="AQ93" s="89">
        <f>AVERAGE(AR93:AW93)</f>
        <v>0.66039999999999988</v>
      </c>
      <c r="AR93" s="110">
        <v>1E-3</v>
      </c>
      <c r="AS93" s="110">
        <v>1E-3</v>
      </c>
      <c r="AT93" s="110">
        <v>3</v>
      </c>
      <c r="AU93" s="111">
        <v>0.3</v>
      </c>
      <c r="AV93" s="110">
        <v>0</v>
      </c>
      <c r="AW93" s="110"/>
      <c r="AX93" s="110"/>
      <c r="AY93" s="111"/>
      <c r="AZ93" s="110"/>
      <c r="BA93" s="110"/>
      <c r="BB93" s="276"/>
      <c r="BC93" s="265"/>
      <c r="BH93" s="47"/>
      <c r="BI93" s="25"/>
      <c r="BJ93" s="25"/>
      <c r="BK93" s="25"/>
      <c r="BL93" s="25"/>
      <c r="BM93" s="25"/>
      <c r="BN93" s="25"/>
      <c r="BO93" s="25"/>
      <c r="BP93" s="25"/>
      <c r="BQ93" s="25"/>
      <c r="BR93" s="25"/>
      <c r="BS93" s="25"/>
      <c r="BT93"/>
      <c r="BU93"/>
      <c r="BV93" s="47"/>
      <c r="BW93" s="47"/>
      <c r="BX93" s="47"/>
      <c r="BY93" s="47"/>
      <c r="BZ93" s="47"/>
      <c r="CA93" s="47"/>
      <c r="CB93" s="47"/>
      <c r="CC93" s="25"/>
      <c r="CD93" s="25"/>
      <c r="CE93" s="47"/>
      <c r="CF93" s="47"/>
      <c r="CG93" s="47"/>
      <c r="CH93" s="47"/>
      <c r="CI93" s="47"/>
      <c r="CJ93" s="47"/>
      <c r="CK93" s="55"/>
      <c r="CL93" s="55"/>
      <c r="CM93" s="55"/>
      <c r="CN93" s="25"/>
      <c r="CO93" s="25"/>
      <c r="CP93" s="25"/>
      <c r="CQ93" s="25"/>
      <c r="CR93" s="55"/>
      <c r="CS93" s="47"/>
      <c r="CT93" s="47"/>
      <c r="CU93" s="47"/>
      <c r="CV93" s="47"/>
      <c r="CW93" s="47"/>
      <c r="CX93" s="47"/>
      <c r="CY93" s="47"/>
      <c r="CZ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row>
    <row r="94" spans="1:188" s="185" customFormat="1" ht="16.5" thickBot="1" x14ac:dyDescent="0.3">
      <c r="A94" s="67"/>
      <c r="B94" s="67"/>
      <c r="C94" s="67"/>
      <c r="D94" s="67"/>
      <c r="E94"/>
      <c r="F94" s="103"/>
      <c r="G94"/>
      <c r="H94"/>
      <c r="K94"/>
      <c r="L94" s="103"/>
      <c r="M94"/>
      <c r="N94"/>
      <c r="O94"/>
      <c r="P94"/>
      <c r="Q94"/>
      <c r="R94" s="103"/>
      <c r="S94"/>
      <c r="T94"/>
      <c r="U94"/>
      <c r="V94"/>
      <c r="W94"/>
      <c r="X94"/>
      <c r="Y94"/>
      <c r="Z94"/>
      <c r="AA94"/>
      <c r="AB94"/>
      <c r="AC94" s="258"/>
      <c r="AD94"/>
      <c r="AE94" s="25"/>
      <c r="AI94"/>
      <c r="AJ94"/>
      <c r="AK94" s="346"/>
      <c r="AL94" s="347"/>
      <c r="AM94"/>
      <c r="AN94"/>
      <c r="AO94" s="230" t="s">
        <v>546</v>
      </c>
      <c r="AP94" s="109">
        <v>4</v>
      </c>
      <c r="AQ94" s="89">
        <f>AVERAGE(AR94:AW94)</f>
        <v>0.50249999999999995</v>
      </c>
      <c r="AR94" s="110">
        <v>5.0000000000000001E-3</v>
      </c>
      <c r="AS94" s="110">
        <v>1E-3</v>
      </c>
      <c r="AT94" s="82">
        <v>4.0000000000000001E-3</v>
      </c>
      <c r="AU94" s="111">
        <v>2</v>
      </c>
      <c r="AV94" s="110"/>
      <c r="AW94" s="110"/>
      <c r="AX94" s="82"/>
      <c r="AY94" s="111"/>
      <c r="AZ94" s="110"/>
      <c r="BA94" s="110"/>
      <c r="BB94" s="273"/>
      <c r="BC94" s="265"/>
      <c r="BH94" s="47"/>
      <c r="BI94" s="25"/>
      <c r="BJ94" s="25"/>
      <c r="BK94"/>
      <c r="BL94"/>
      <c r="BM94"/>
      <c r="BN94"/>
      <c r="BO94"/>
      <c r="BP94"/>
      <c r="BQ94" s="25"/>
      <c r="BR94" s="25"/>
      <c r="BS94" s="25"/>
      <c r="BT94"/>
      <c r="BU94"/>
      <c r="BV94" s="47"/>
      <c r="BW94" s="47"/>
      <c r="BX94" s="47"/>
      <c r="BY94" s="47"/>
      <c r="BZ94" s="47"/>
      <c r="CA94" s="47"/>
      <c r="CB94" s="47"/>
      <c r="CC94"/>
      <c r="CD94"/>
      <c r="CE94" s="47"/>
      <c r="CF94" s="47"/>
      <c r="CG94" s="47"/>
      <c r="CH94" s="47"/>
      <c r="CI94" s="47"/>
      <c r="CJ94" s="47"/>
      <c r="CK94" s="55"/>
      <c r="CL94" s="55"/>
      <c r="CM94" s="55"/>
      <c r="CN94" s="25"/>
      <c r="CO94" s="25"/>
      <c r="CP94" s="25"/>
      <c r="CQ94" s="25"/>
      <c r="CR94" s="55"/>
      <c r="CS94" s="47"/>
      <c r="CT94" s="47"/>
      <c r="CU94" s="47"/>
      <c r="CV94" s="47"/>
      <c r="CW94" s="47"/>
      <c r="CX94" s="47"/>
      <c r="CY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c r="EV94" s="47"/>
      <c r="EW94" s="47"/>
      <c r="EX94" s="47"/>
      <c r="EY94" s="47"/>
      <c r="EZ94" s="47"/>
      <c r="FA94" s="47"/>
      <c r="FB94" s="47"/>
      <c r="FC94" s="47"/>
      <c r="FD94" s="47"/>
      <c r="FE94" s="47"/>
      <c r="FF94" s="47"/>
      <c r="FG94" s="47"/>
      <c r="FH94" s="47"/>
      <c r="FI94" s="47"/>
      <c r="FJ94" s="47"/>
      <c r="FK94" s="47"/>
      <c r="FL94" s="47"/>
      <c r="FM94" s="47"/>
      <c r="FN94" s="47"/>
      <c r="FO94" s="47"/>
      <c r="FP94" s="47"/>
      <c r="FQ94" s="47"/>
      <c r="FR94" s="47"/>
      <c r="FS94" s="47"/>
      <c r="FT94" s="47"/>
      <c r="FU94" s="47"/>
      <c r="FV94" s="47"/>
      <c r="FW94" s="47"/>
      <c r="FX94" s="47"/>
      <c r="FY94" s="47"/>
      <c r="FZ94" s="47"/>
      <c r="GA94" s="47"/>
      <c r="GB94" s="47"/>
      <c r="GC94" s="47"/>
      <c r="GD94" s="47"/>
      <c r="GE94" s="47"/>
      <c r="GF94" s="47"/>
    </row>
    <row r="95" spans="1:188" s="185" customFormat="1" ht="16.5" thickBot="1" x14ac:dyDescent="0.3">
      <c r="A95" s="67"/>
      <c r="B95" s="67"/>
      <c r="C95" s="67"/>
      <c r="D95" s="67"/>
      <c r="E95"/>
      <c r="F95" s="103"/>
      <c r="G95"/>
      <c r="H95"/>
      <c r="I95" s="209" t="s">
        <v>105</v>
      </c>
      <c r="J95" s="210"/>
      <c r="L95" s="103"/>
      <c r="M95"/>
      <c r="N95"/>
      <c r="O95"/>
      <c r="P95"/>
      <c r="Q95"/>
      <c r="R95" s="103"/>
      <c r="S95"/>
      <c r="T95"/>
      <c r="U95"/>
      <c r="V95"/>
      <c r="W95"/>
      <c r="X95"/>
      <c r="Y95"/>
      <c r="Z95" s="47"/>
      <c r="AA95" s="47"/>
      <c r="AB95"/>
      <c r="AC95" s="258"/>
      <c r="AD95"/>
      <c r="AE95" s="25"/>
      <c r="AI95" s="47"/>
      <c r="AJ95" s="47"/>
      <c r="AK95" s="346"/>
      <c r="AL95" s="347"/>
      <c r="AM95"/>
      <c r="AN95"/>
      <c r="AO95" s="230" t="s">
        <v>54</v>
      </c>
      <c r="AP95" s="109">
        <v>3</v>
      </c>
      <c r="AQ95" s="89">
        <f>AVERAGE(AR95:AW95)</f>
        <v>1.5</v>
      </c>
      <c r="AR95" s="110">
        <v>0</v>
      </c>
      <c r="AS95" s="86" t="s">
        <v>1153</v>
      </c>
      <c r="AT95" s="110">
        <v>3</v>
      </c>
      <c r="AU95" s="112"/>
      <c r="AV95" s="110"/>
      <c r="AW95" s="110"/>
      <c r="AX95" s="110"/>
      <c r="AY95" s="112"/>
      <c r="AZ95" s="110"/>
      <c r="BA95" s="110"/>
      <c r="BB95" s="276"/>
      <c r="BC95" s="265"/>
      <c r="BH95" s="47"/>
      <c r="BI95" s="25"/>
      <c r="BJ95" s="25"/>
      <c r="BK95"/>
      <c r="BL95"/>
      <c r="BM95"/>
      <c r="BN95"/>
      <c r="BO95"/>
      <c r="BP95"/>
      <c r="BQ95"/>
      <c r="BR95" s="25"/>
      <c r="BS95" s="25"/>
      <c r="BT95"/>
      <c r="BU95"/>
      <c r="BV95" s="47"/>
      <c r="BW95" s="47"/>
      <c r="BX95" s="47"/>
      <c r="BY95" s="47"/>
      <c r="BZ95" s="47"/>
      <c r="CA95" s="47"/>
      <c r="CB95" s="47"/>
      <c r="CC95"/>
      <c r="CD95"/>
      <c r="CE95" s="47"/>
      <c r="CF95" s="47"/>
      <c r="CG95" s="47"/>
      <c r="CH95" s="47"/>
      <c r="CI95" s="47"/>
      <c r="CJ95" s="47"/>
      <c r="CK95" s="55"/>
      <c r="CL95" s="55"/>
      <c r="CM95" s="55"/>
      <c r="CN95" s="25"/>
      <c r="CO95" s="25"/>
      <c r="CP95" s="25"/>
      <c r="CQ95" s="25"/>
      <c r="CR95" s="55"/>
      <c r="CS95" s="47"/>
      <c r="CT95" s="47"/>
      <c r="CU95" s="47"/>
      <c r="CV95" s="47"/>
      <c r="CW95" s="47"/>
      <c r="CX95" s="47"/>
      <c r="CY95" s="47"/>
      <c r="DA95" s="47"/>
      <c r="DB95" s="47"/>
      <c r="DC95" s="47"/>
      <c r="DD95" s="47"/>
      <c r="DE95" s="47"/>
      <c r="DF95" s="47"/>
      <c r="DG95" s="47"/>
      <c r="DH95" s="47"/>
      <c r="DI95" s="47"/>
      <c r="DJ95" s="47"/>
      <c r="DK95" s="47"/>
      <c r="DL95" s="47"/>
      <c r="DM95" s="47"/>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47"/>
      <c r="ES95" s="47"/>
      <c r="ET95" s="47"/>
      <c r="EU95" s="47"/>
      <c r="EV95" s="47"/>
      <c r="EW95" s="47"/>
      <c r="EX95" s="47"/>
      <c r="EY95" s="47"/>
      <c r="EZ95" s="47"/>
      <c r="FA95" s="47"/>
      <c r="FB95" s="47"/>
      <c r="FC95" s="47"/>
      <c r="FD95" s="47"/>
      <c r="FE95" s="47"/>
      <c r="FF95" s="47"/>
      <c r="FG95" s="47"/>
      <c r="FH95" s="47"/>
      <c r="FI95" s="47"/>
      <c r="FJ95" s="47"/>
      <c r="FK95" s="47"/>
      <c r="FL95" s="47"/>
      <c r="FM95" s="47"/>
      <c r="FN95" s="47"/>
      <c r="FO95" s="47"/>
      <c r="FP95" s="47"/>
      <c r="FQ95" s="47"/>
      <c r="FR95" s="47"/>
      <c r="FS95" s="47"/>
      <c r="FT95" s="47"/>
      <c r="FU95" s="47"/>
      <c r="FV95" s="47"/>
      <c r="FW95" s="47"/>
      <c r="FX95" s="47"/>
      <c r="FY95" s="47"/>
      <c r="FZ95" s="47"/>
      <c r="GA95" s="47"/>
      <c r="GB95" s="47"/>
      <c r="GC95" s="47"/>
      <c r="GD95" s="47"/>
      <c r="GE95" s="47"/>
      <c r="GF95" s="47"/>
    </row>
    <row r="96" spans="1:188" s="185" customFormat="1" ht="15.75" x14ac:dyDescent="0.25">
      <c r="A96" s="67"/>
      <c r="B96" s="67"/>
      <c r="C96" s="67"/>
      <c r="D96" s="67"/>
      <c r="E96"/>
      <c r="F96" s="103"/>
      <c r="G96"/>
      <c r="H96"/>
      <c r="I96" s="230" t="s">
        <v>55</v>
      </c>
      <c r="J96" s="109">
        <v>5</v>
      </c>
      <c r="L96" s="103"/>
      <c r="M96"/>
      <c r="N96"/>
      <c r="O96"/>
      <c r="P96"/>
      <c r="Q96"/>
      <c r="R96" s="103"/>
      <c r="S96"/>
      <c r="T96"/>
      <c r="U96"/>
      <c r="V96"/>
      <c r="W96"/>
      <c r="X96"/>
      <c r="Y96"/>
      <c r="Z96" s="47"/>
      <c r="AA96" s="47"/>
      <c r="AB96" s="47"/>
      <c r="AC96" s="259"/>
      <c r="AD96"/>
      <c r="AE96" s="25"/>
      <c r="AG96" s="47"/>
      <c r="AH96" s="47"/>
      <c r="AI96" s="47"/>
      <c r="AJ96" s="47"/>
      <c r="AK96" s="346"/>
      <c r="AL96" s="347"/>
      <c r="AM96"/>
      <c r="AN96"/>
      <c r="AO96" s="230" t="s">
        <v>38</v>
      </c>
      <c r="AP96" s="109">
        <v>3</v>
      </c>
      <c r="AQ96" s="89">
        <f>AVERAGE(AR96:AW96)</f>
        <v>0.66999999999999993</v>
      </c>
      <c r="AR96" s="110">
        <v>1</v>
      </c>
      <c r="AS96" s="110">
        <v>1</v>
      </c>
      <c r="AT96" s="110">
        <v>0.01</v>
      </c>
      <c r="AU96" s="113"/>
      <c r="AV96" s="110"/>
      <c r="AW96" s="110"/>
      <c r="AX96" s="110"/>
      <c r="AY96" s="113"/>
      <c r="AZ96" s="110"/>
      <c r="BA96" s="110"/>
      <c r="BB96" s="276"/>
      <c r="BC96" s="265"/>
      <c r="BH96" s="47"/>
      <c r="BI96" s="25"/>
      <c r="BJ96" s="25"/>
      <c r="BK96"/>
      <c r="BL96"/>
      <c r="BM96"/>
      <c r="BN96"/>
      <c r="BO96"/>
      <c r="BP96"/>
      <c r="BQ96"/>
      <c r="BR96" s="25"/>
      <c r="BS96" s="25"/>
      <c r="BT96" s="47"/>
      <c r="BU96" s="47"/>
      <c r="BV96" s="47"/>
      <c r="BW96" s="47"/>
      <c r="BX96" s="47"/>
      <c r="BY96" s="47"/>
      <c r="BZ96" s="47"/>
      <c r="CA96" s="47"/>
      <c r="CB96" s="47"/>
      <c r="CC96"/>
      <c r="CD96"/>
      <c r="CE96" s="47"/>
      <c r="CF96" s="47"/>
      <c r="CG96" s="47"/>
      <c r="CH96" s="47"/>
      <c r="CI96" s="47"/>
      <c r="CJ96" s="47"/>
      <c r="CK96" s="55"/>
      <c r="CL96" s="55"/>
      <c r="CM96" s="55"/>
      <c r="CN96" s="25"/>
      <c r="CO96" s="25"/>
      <c r="CP96" s="25"/>
      <c r="CQ96" s="25"/>
      <c r="CR96" s="55"/>
      <c r="CS96" s="47"/>
      <c r="CT96" s="47"/>
      <c r="CU96" s="47"/>
      <c r="CV96" s="47"/>
      <c r="CW96" s="47"/>
      <c r="CX96" s="47"/>
      <c r="CY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row>
    <row r="97" spans="1:196" s="185" customFormat="1" ht="15.75" x14ac:dyDescent="0.25">
      <c r="A97" s="67"/>
      <c r="B97" s="67"/>
      <c r="C97" s="67"/>
      <c r="D97" s="67"/>
      <c r="E97"/>
      <c r="F97"/>
      <c r="G97"/>
      <c r="H97"/>
      <c r="I97" s="230" t="s">
        <v>546</v>
      </c>
      <c r="J97" s="109">
        <v>4</v>
      </c>
      <c r="L97"/>
      <c r="M97"/>
      <c r="N97"/>
      <c r="O97"/>
      <c r="P97"/>
      <c r="Q97"/>
      <c r="R97" s="103"/>
      <c r="S97"/>
      <c r="T97"/>
      <c r="U97"/>
      <c r="V97"/>
      <c r="W97"/>
      <c r="X97"/>
      <c r="Y97"/>
      <c r="Z97" s="47"/>
      <c r="AA97" s="47"/>
      <c r="AB97" s="47"/>
      <c r="AC97" s="259"/>
      <c r="AD97" s="47"/>
      <c r="AE97" s="25"/>
      <c r="AG97" s="47"/>
      <c r="AH97" s="47"/>
      <c r="AI97" s="47"/>
      <c r="AJ97" s="47"/>
      <c r="AK97" s="346"/>
      <c r="AL97" s="347"/>
      <c r="AM97" s="47"/>
      <c r="AN97" s="47"/>
      <c r="AO97" s="230" t="s">
        <v>50</v>
      </c>
      <c r="AP97" s="109">
        <v>1</v>
      </c>
      <c r="AQ97" s="89">
        <f>AVERAGE(AR97:AW97)</f>
        <v>3</v>
      </c>
      <c r="AR97" s="110">
        <v>3</v>
      </c>
      <c r="AS97" s="110"/>
      <c r="AT97" s="110"/>
      <c r="AU97" s="114"/>
      <c r="AV97" s="110"/>
      <c r="AW97" s="110"/>
      <c r="AX97" s="110"/>
      <c r="AY97" s="114"/>
      <c r="AZ97" s="110"/>
      <c r="BA97" s="110"/>
      <c r="BB97" s="276"/>
      <c r="BC97" s="265"/>
      <c r="BH97" s="47"/>
      <c r="BI97" s="25"/>
      <c r="BJ97" s="25"/>
      <c r="BK97" s="47"/>
      <c r="BL97" s="47"/>
      <c r="BM97" s="47"/>
      <c r="BN97" s="47"/>
      <c r="BO97" s="47"/>
      <c r="BP97" s="47"/>
      <c r="BQ97"/>
      <c r="BR97" s="25"/>
      <c r="BS97" s="25"/>
      <c r="BT97" s="47"/>
      <c r="BU97" s="47"/>
      <c r="BV97" s="47"/>
      <c r="BW97" s="47"/>
      <c r="BX97" s="47"/>
      <c r="BY97" s="47"/>
      <c r="BZ97" s="47"/>
      <c r="CA97" s="47"/>
      <c r="CB97" s="47"/>
      <c r="CC97" s="47"/>
      <c r="CD97" s="47"/>
      <c r="CE97" s="47"/>
      <c r="CF97" s="47"/>
      <c r="CG97" s="47"/>
      <c r="CH97" s="47"/>
      <c r="CI97" s="47"/>
      <c r="CJ97" s="47"/>
      <c r="CK97" s="55"/>
      <c r="CL97" s="55"/>
      <c r="CM97" s="55"/>
      <c r="CN97" s="25"/>
      <c r="CO97" s="25"/>
      <c r="CP97" s="25"/>
      <c r="CQ97" s="25"/>
      <c r="CR97" s="55"/>
      <c r="CS97" s="47"/>
      <c r="CT97" s="47"/>
      <c r="CU97" s="47"/>
      <c r="CV97" s="47"/>
      <c r="CW97" s="47"/>
      <c r="CX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row>
    <row r="98" spans="1:196" s="185" customFormat="1" ht="15.75" x14ac:dyDescent="0.25">
      <c r="A98" s="67"/>
      <c r="B98" s="67"/>
      <c r="C98" s="67"/>
      <c r="D98" s="67"/>
      <c r="E98" s="67"/>
      <c r="F98" s="67"/>
      <c r="G98" s="67"/>
      <c r="H98" s="67"/>
      <c r="I98" s="230" t="s">
        <v>54</v>
      </c>
      <c r="J98" s="109">
        <v>3</v>
      </c>
      <c r="L98"/>
      <c r="M98"/>
      <c r="N98"/>
      <c r="O98"/>
      <c r="P98"/>
      <c r="Q98"/>
      <c r="R98" s="103"/>
      <c r="S98"/>
      <c r="T98"/>
      <c r="U98"/>
      <c r="V98"/>
      <c r="W98"/>
      <c r="X98"/>
      <c r="Y98"/>
      <c r="Z98" s="47"/>
      <c r="AA98" s="47"/>
      <c r="AB98" s="47"/>
      <c r="AC98" s="259"/>
      <c r="AD98" s="47"/>
      <c r="AE98" s="25"/>
      <c r="AF98"/>
      <c r="AG98" s="47"/>
      <c r="AH98" s="47"/>
      <c r="AI98" s="47"/>
      <c r="AJ98" s="47"/>
      <c r="AK98" s="346"/>
      <c r="AL98" s="347"/>
      <c r="AM98" s="47"/>
      <c r="AN98" s="47"/>
      <c r="AO98" s="230" t="s">
        <v>58</v>
      </c>
      <c r="AP98" s="109">
        <v>1</v>
      </c>
      <c r="AQ98" s="89">
        <f>AVERAGE(AR98:BB98)</f>
        <v>2E-3</v>
      </c>
      <c r="AR98" s="82">
        <v>2E-3</v>
      </c>
      <c r="AS98" s="115"/>
      <c r="AT98" s="115"/>
      <c r="AU98" s="116"/>
      <c r="AV98" s="82"/>
      <c r="AW98" s="115"/>
      <c r="AX98" s="115"/>
      <c r="AY98" s="116"/>
      <c r="AZ98" s="82"/>
      <c r="BA98" s="115"/>
      <c r="BB98" s="277"/>
      <c r="BC98" s="265"/>
      <c r="BH98" s="47"/>
      <c r="BI98" s="25"/>
      <c r="BJ98" s="25"/>
      <c r="BK98" s="47"/>
      <c r="BL98" s="47"/>
      <c r="BM98" s="47"/>
      <c r="BN98" s="47"/>
      <c r="BO98" s="47"/>
      <c r="BP98" s="47"/>
      <c r="BQ98" s="47"/>
      <c r="BR98" s="25"/>
      <c r="BS98" s="25"/>
      <c r="BT98" s="47"/>
      <c r="BU98" s="47"/>
      <c r="BV98" s="47"/>
      <c r="BW98" s="47"/>
      <c r="BX98" s="47"/>
      <c r="BY98" s="47"/>
      <c r="BZ98" s="47"/>
      <c r="CA98" s="47"/>
      <c r="CB98" s="47"/>
      <c r="CC98" s="47"/>
      <c r="CD98" s="47"/>
      <c r="CE98" s="47"/>
      <c r="CF98" s="47"/>
      <c r="CG98" s="47"/>
      <c r="CH98" s="47"/>
      <c r="CI98" s="47"/>
      <c r="CJ98" s="47"/>
      <c r="CK98" s="55"/>
      <c r="CL98" s="55"/>
      <c r="CM98" s="55"/>
      <c r="CN98" s="25"/>
      <c r="CO98" s="25"/>
      <c r="CP98" s="25"/>
      <c r="CQ98" s="25"/>
      <c r="CR98" s="55"/>
      <c r="CS98" s="47"/>
      <c r="CT98" s="47"/>
      <c r="CU98" s="47"/>
      <c r="CV98" s="47"/>
      <c r="CW98" s="47"/>
      <c r="CX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row>
    <row r="99" spans="1:196" s="185" customFormat="1" ht="16.5" thickBot="1" x14ac:dyDescent="0.3">
      <c r="A99" s="67"/>
      <c r="B99" s="67"/>
      <c r="C99" s="67"/>
      <c r="D99" s="67"/>
      <c r="E99" s="67"/>
      <c r="F99" s="67"/>
      <c r="G99" s="67"/>
      <c r="H99"/>
      <c r="I99" s="230" t="s">
        <v>38</v>
      </c>
      <c r="J99" s="109">
        <v>3</v>
      </c>
      <c r="L99"/>
      <c r="M99"/>
      <c r="N99"/>
      <c r="O99"/>
      <c r="P99"/>
      <c r="Q99"/>
      <c r="R99" s="103"/>
      <c r="S99"/>
      <c r="T99"/>
      <c r="U99"/>
      <c r="V99"/>
      <c r="W99"/>
      <c r="X99"/>
      <c r="Y99"/>
      <c r="Z99" s="47"/>
      <c r="AA99" s="47"/>
      <c r="AB99" s="47"/>
      <c r="AC99" s="259"/>
      <c r="AD99" s="47"/>
      <c r="AE99"/>
      <c r="AF99"/>
      <c r="AG99" s="47"/>
      <c r="AH99" s="47"/>
      <c r="AI99" s="47"/>
      <c r="AJ99" s="47"/>
      <c r="AK99" s="346"/>
      <c r="AL99" s="347"/>
      <c r="AM99" s="47"/>
      <c r="AN99" s="47"/>
      <c r="AO99" s="118" t="s">
        <v>67</v>
      </c>
      <c r="AP99" s="119">
        <f>SUM(AP93:AP98)</f>
        <v>17</v>
      </c>
      <c r="AV99" s="47"/>
      <c r="AW99" s="47"/>
      <c r="AX99" s="55"/>
      <c r="AY99" s="55"/>
      <c r="AZ99" s="55"/>
      <c r="BA99" s="55"/>
      <c r="BB99" s="282"/>
      <c r="BC99" s="265"/>
      <c r="BH99" s="47"/>
      <c r="BI99"/>
      <c r="BJ99"/>
      <c r="BK99" s="47"/>
      <c r="BL99" s="47"/>
      <c r="BM99" s="47"/>
      <c r="BN99" s="47"/>
      <c r="BO99" s="47"/>
      <c r="BP99" s="47"/>
      <c r="BQ99" s="47"/>
      <c r="BR99"/>
      <c r="BS99"/>
      <c r="BT99" s="47"/>
      <c r="BU99" s="47"/>
      <c r="BV99" s="47"/>
      <c r="BW99" s="47"/>
      <c r="BX99" s="47"/>
      <c r="BY99" s="47"/>
      <c r="BZ99" s="47"/>
      <c r="CA99" s="47"/>
      <c r="CB99" s="47"/>
      <c r="CC99" s="47"/>
      <c r="CD99" s="47"/>
      <c r="CE99" s="47"/>
      <c r="CF99" s="47"/>
      <c r="CG99" s="47"/>
      <c r="CH99" s="47"/>
      <c r="CI99" s="47"/>
      <c r="CJ99" s="47"/>
      <c r="CK99" s="55"/>
      <c r="CL99" s="55"/>
      <c r="CM99" s="55"/>
      <c r="CN99" s="25"/>
      <c r="CO99" s="25"/>
      <c r="CP99" s="25"/>
      <c r="CQ99" s="25"/>
      <c r="CR99" s="55"/>
      <c r="CS99" s="47"/>
      <c r="CT99" s="47"/>
      <c r="CU99" s="47"/>
      <c r="CV99" s="47"/>
      <c r="CW99" s="47"/>
      <c r="CX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row>
    <row r="100" spans="1:196" s="185" customFormat="1" ht="15.75" x14ac:dyDescent="0.25">
      <c r="A100" s="67"/>
      <c r="B100" s="67"/>
      <c r="C100" s="67"/>
      <c r="D100" s="67"/>
      <c r="E100" s="67"/>
      <c r="F100" s="67"/>
      <c r="G100" s="67"/>
      <c r="H100" s="67"/>
      <c r="I100" s="230" t="s">
        <v>50</v>
      </c>
      <c r="J100" s="109">
        <v>1</v>
      </c>
      <c r="L100"/>
      <c r="M100"/>
      <c r="N100"/>
      <c r="O100"/>
      <c r="P100"/>
      <c r="Q100"/>
      <c r="R100" s="103"/>
      <c r="S100"/>
      <c r="T100"/>
      <c r="U100"/>
      <c r="V100" s="47"/>
      <c r="W100" s="306"/>
      <c r="X100" s="47"/>
      <c r="Y100" s="259"/>
      <c r="Z100" s="47"/>
      <c r="AA100" s="47"/>
      <c r="AB100" s="47"/>
      <c r="AC100" s="259"/>
      <c r="AD100" s="47"/>
      <c r="AE100"/>
      <c r="AF100" s="47"/>
      <c r="AG100" s="47"/>
      <c r="AH100" s="47"/>
      <c r="AI100" s="47"/>
      <c r="AJ100" s="47"/>
      <c r="AK100" s="346"/>
      <c r="AL100" s="347"/>
      <c r="AM100" s="47"/>
      <c r="AN100" s="47"/>
      <c r="BC100" s="103"/>
      <c r="BH100" s="47"/>
      <c r="BI100"/>
      <c r="BJ100"/>
      <c r="BK100" s="47"/>
      <c r="BL100" s="47"/>
      <c r="BM100" s="47"/>
      <c r="BN100" s="47"/>
      <c r="BO100" s="47"/>
      <c r="BP100" s="47"/>
      <c r="BQ100" s="47"/>
      <c r="BR100"/>
      <c r="BS100"/>
      <c r="BT100" s="47"/>
      <c r="BU100" s="47"/>
      <c r="BV100" s="47"/>
      <c r="BW100" s="47"/>
      <c r="BX100" s="47"/>
      <c r="BY100" s="47"/>
      <c r="BZ100" s="47"/>
      <c r="CA100" s="47"/>
      <c r="CB100" s="47"/>
      <c r="CC100" s="47"/>
      <c r="CD100" s="47"/>
      <c r="CE100" s="47"/>
      <c r="CF100" s="47"/>
      <c r="CG100" s="47"/>
      <c r="CH100" s="47"/>
      <c r="CI100" s="47"/>
      <c r="CJ100" s="47"/>
      <c r="CK100" s="55"/>
      <c r="CL100" s="55"/>
      <c r="CM100" s="55"/>
      <c r="CN100" s="25"/>
      <c r="CO100" s="25"/>
      <c r="CP100" s="25"/>
      <c r="CQ100" s="25"/>
      <c r="CR100" s="55"/>
      <c r="CS100" s="47"/>
      <c r="CT100" s="47"/>
      <c r="CU100" s="47"/>
      <c r="CV100" s="47"/>
      <c r="CW100" s="47"/>
      <c r="CX100" s="47"/>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row>
    <row r="101" spans="1:196" s="185" customFormat="1" ht="15" customHeight="1" thickBot="1" x14ac:dyDescent="0.3">
      <c r="A101" s="67"/>
      <c r="B101" s="67"/>
      <c r="C101" s="67"/>
      <c r="D101" s="67"/>
      <c r="E101" s="67"/>
      <c r="F101" s="67"/>
      <c r="G101" s="67"/>
      <c r="H101" s="67"/>
      <c r="I101" s="230" t="s">
        <v>58</v>
      </c>
      <c r="J101" s="109">
        <v>1</v>
      </c>
      <c r="K101"/>
      <c r="L101"/>
      <c r="M101"/>
      <c r="N101"/>
      <c r="O101"/>
      <c r="P101"/>
      <c r="Q101"/>
      <c r="R101" s="103"/>
      <c r="S101"/>
      <c r="T101"/>
      <c r="U101"/>
      <c r="V101" s="47"/>
      <c r="W101" s="306"/>
      <c r="X101" s="47"/>
      <c r="Y101" s="259"/>
      <c r="Z101" s="47"/>
      <c r="AA101" s="47"/>
      <c r="AB101" s="47"/>
      <c r="AC101" s="259"/>
      <c r="AD101" s="47"/>
      <c r="AE101"/>
      <c r="AF101" s="47"/>
      <c r="AG101" s="47"/>
      <c r="AH101" s="47"/>
      <c r="AI101" s="47"/>
      <c r="AJ101" s="47"/>
      <c r="AK101" s="346"/>
      <c r="AL101" s="347"/>
      <c r="AM101" s="47"/>
      <c r="AN101" s="47"/>
      <c r="BC101" s="103"/>
      <c r="BE101" s="47"/>
      <c r="BF101" s="47"/>
      <c r="BH101" s="47"/>
      <c r="BI101"/>
      <c r="BJ101"/>
      <c r="BK101" s="47"/>
      <c r="BL101" s="47"/>
      <c r="BM101" s="47"/>
      <c r="BN101" s="47"/>
      <c r="BO101" s="47"/>
      <c r="BP101" s="47"/>
      <c r="BQ101" s="47"/>
      <c r="BR101"/>
      <c r="BS101"/>
      <c r="BT101" s="47"/>
      <c r="BU101" s="47"/>
      <c r="BV101" s="47"/>
      <c r="BW101" s="47"/>
      <c r="BX101" s="47"/>
      <c r="BY101" s="47"/>
      <c r="BZ101" s="47"/>
      <c r="CA101" s="47"/>
      <c r="CB101" s="47"/>
      <c r="CC101" s="47"/>
      <c r="CD101" s="47"/>
      <c r="CE101" s="47"/>
      <c r="CF101" s="47"/>
      <c r="CG101" s="47"/>
      <c r="CH101" s="47"/>
      <c r="CI101" s="47"/>
      <c r="CJ101" s="47"/>
      <c r="CK101" s="55"/>
      <c r="CL101" s="55"/>
      <c r="CM101" s="55"/>
      <c r="CN101" s="25"/>
      <c r="CO101" s="25"/>
      <c r="CP101"/>
      <c r="CQ101"/>
      <c r="CR101" s="55"/>
      <c r="CS101" s="47"/>
      <c r="CT101" s="47"/>
      <c r="CU101" s="47"/>
      <c r="CV101" s="47"/>
      <c r="CW101" s="47"/>
      <c r="CX101" s="47"/>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row>
    <row r="102" spans="1:196" s="185" customFormat="1" ht="15" customHeight="1" thickBot="1" x14ac:dyDescent="0.3">
      <c r="A102" s="67"/>
      <c r="B102" s="67"/>
      <c r="C102" s="67"/>
      <c r="D102" s="67"/>
      <c r="E102" s="67"/>
      <c r="F102" s="67"/>
      <c r="G102" s="67"/>
      <c r="H102" s="67"/>
      <c r="I102" s="231" t="s">
        <v>67</v>
      </c>
      <c r="J102" s="119">
        <f>SUM(J96:J101)</f>
        <v>17</v>
      </c>
      <c r="K102"/>
      <c r="L102"/>
      <c r="M102"/>
      <c r="N102"/>
      <c r="O102"/>
      <c r="P102"/>
      <c r="Q102"/>
      <c r="R102" s="103"/>
      <c r="S102"/>
      <c r="T102"/>
      <c r="U102"/>
      <c r="V102" s="47"/>
      <c r="W102" s="306"/>
      <c r="X102" s="47"/>
      <c r="Y102" s="259"/>
      <c r="Z102" s="47"/>
      <c r="AA102" s="47"/>
      <c r="AB102" s="47"/>
      <c r="AC102" s="259"/>
      <c r="AD102" s="47"/>
      <c r="AE102" s="47"/>
      <c r="AF102" s="47"/>
      <c r="AG102" s="47"/>
      <c r="AH102" s="47"/>
      <c r="AI102" s="47"/>
      <c r="AJ102" s="47"/>
      <c r="AK102" s="346"/>
      <c r="AL102" s="347"/>
      <c r="AM102" s="47"/>
      <c r="AN102" s="47"/>
      <c r="AO102" s="211" t="s">
        <v>80</v>
      </c>
      <c r="AP102" s="212"/>
      <c r="AQ102" s="108" t="s">
        <v>91</v>
      </c>
      <c r="AR102"/>
      <c r="AS102"/>
      <c r="AT102"/>
      <c r="AU102"/>
      <c r="AV102" s="47"/>
      <c r="AW102" s="47"/>
      <c r="AX102" s="55"/>
      <c r="AY102" s="55"/>
      <c r="AZ102" s="55"/>
      <c r="BA102" s="55"/>
      <c r="BB102" s="282"/>
      <c r="BC102" s="103"/>
      <c r="BE102" s="47"/>
      <c r="BF102" s="25"/>
      <c r="BH102" s="47"/>
      <c r="BI102" s="47"/>
      <c r="BJ102" s="47"/>
      <c r="BK102" s="47"/>
      <c r="BL102" s="47"/>
      <c r="BM102" s="47"/>
      <c r="BN102" s="47"/>
      <c r="BO102" s="47"/>
      <c r="BP102" s="47"/>
      <c r="BQ102" s="47"/>
      <c r="BR102" s="47"/>
      <c r="BS102" s="47"/>
      <c r="BT102" s="47"/>
      <c r="BU102" s="47"/>
      <c r="BV102" s="47"/>
      <c r="BW102" s="47"/>
      <c r="BX102" s="47"/>
      <c r="BY102" s="47"/>
      <c r="BZ102" s="47"/>
      <c r="CA102" s="47"/>
      <c r="CB102" s="47"/>
      <c r="CC102" s="47"/>
      <c r="CD102" s="47"/>
      <c r="CE102" s="47"/>
      <c r="CF102" s="47"/>
      <c r="CG102" s="47"/>
      <c r="CH102" s="47"/>
      <c r="CI102" s="47"/>
      <c r="CJ102" s="47"/>
      <c r="CK102" s="55"/>
      <c r="CL102" s="55"/>
      <c r="CM102" s="55"/>
      <c r="CN102"/>
      <c r="CO102"/>
      <c r="CP102"/>
      <c r="CQ102"/>
      <c r="CR102" s="55"/>
      <c r="CS102" s="47"/>
      <c r="CT102" s="47"/>
      <c r="CU102" s="47"/>
      <c r="CV102" s="47"/>
      <c r="CW102" s="47"/>
      <c r="CX102" s="47"/>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row>
    <row r="103" spans="1:196" s="185" customFormat="1" ht="15" customHeight="1" x14ac:dyDescent="0.25">
      <c r="A103" s="67"/>
      <c r="B103" s="67"/>
      <c r="C103" s="67"/>
      <c r="D103" s="67"/>
      <c r="E103" s="67"/>
      <c r="F103" s="67"/>
      <c r="G103" s="67"/>
      <c r="H103" s="67"/>
      <c r="K103"/>
      <c r="L103"/>
      <c r="M103"/>
      <c r="N103"/>
      <c r="O103"/>
      <c r="P103"/>
      <c r="Q103"/>
      <c r="R103" s="103"/>
      <c r="S103"/>
      <c r="T103"/>
      <c r="U103"/>
      <c r="V103" s="47"/>
      <c r="W103" s="306"/>
      <c r="X103" s="47"/>
      <c r="Y103" s="259"/>
      <c r="Z103" s="47"/>
      <c r="AA103" s="47"/>
      <c r="AB103" s="47"/>
      <c r="AC103" s="259"/>
      <c r="AD103" s="47"/>
      <c r="AE103" s="47"/>
      <c r="AF103" s="47"/>
      <c r="AG103" s="47"/>
      <c r="AH103" s="47"/>
      <c r="AI103" s="47"/>
      <c r="AJ103" s="47"/>
      <c r="AK103" s="346"/>
      <c r="AL103" s="347"/>
      <c r="AM103" s="47"/>
      <c r="AN103" s="47"/>
      <c r="AO103" s="230" t="s">
        <v>551</v>
      </c>
      <c r="AP103" s="109">
        <v>2</v>
      </c>
      <c r="AQ103" s="81">
        <f t="shared" ref="AQ103:AQ107" si="14">AVERAGE(AR103:AT103)</f>
        <v>3.75</v>
      </c>
      <c r="AR103" s="110">
        <v>5.5</v>
      </c>
      <c r="AS103" s="110">
        <v>2</v>
      </c>
      <c r="AT103" s="110"/>
      <c r="AU103" s="110"/>
      <c r="AV103" s="110"/>
      <c r="AW103" s="110"/>
      <c r="AX103" s="110"/>
      <c r="AY103" s="110"/>
      <c r="AZ103" s="110"/>
      <c r="BA103" s="110"/>
      <c r="BB103" s="276"/>
      <c r="BC103" s="103"/>
      <c r="BD103"/>
      <c r="BE103" s="47"/>
      <c r="BF103" s="25"/>
      <c r="BH103" s="47"/>
      <c r="BI103" s="47"/>
      <c r="BJ103" s="47"/>
      <c r="BK103" s="47"/>
      <c r="BL103" s="47"/>
      <c r="BM103" s="47"/>
      <c r="BN103" s="47"/>
      <c r="BO103" s="47"/>
      <c r="BP103" s="47"/>
      <c r="BQ103" s="47"/>
      <c r="BR103" s="47"/>
      <c r="BS103" s="47"/>
      <c r="BT103" s="47"/>
      <c r="BU103" s="47"/>
      <c r="BV103" s="47"/>
      <c r="BW103" s="47"/>
      <c r="BX103" s="47"/>
      <c r="BY103" s="47"/>
      <c r="BZ103" s="47"/>
      <c r="CA103" s="47"/>
      <c r="CB103" s="47"/>
      <c r="CC103" s="47"/>
      <c r="CD103" s="47"/>
      <c r="CE103" s="47"/>
      <c r="CF103" s="47"/>
      <c r="CG103" s="47"/>
      <c r="CH103" s="47"/>
      <c r="CI103" s="47"/>
      <c r="CJ103" s="47"/>
      <c r="CK103" s="55"/>
      <c r="CL103" s="55"/>
      <c r="CM103" s="55"/>
      <c r="CN103"/>
      <c r="CO103"/>
      <c r="CP103"/>
      <c r="CQ103"/>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row>
    <row r="104" spans="1:196" s="185" customFormat="1" ht="15" customHeight="1" x14ac:dyDescent="0.25">
      <c r="A104" s="67"/>
      <c r="B104" s="67"/>
      <c r="C104" s="67"/>
      <c r="D104" s="67"/>
      <c r="E104" s="67"/>
      <c r="F104" s="67"/>
      <c r="G104" s="67"/>
      <c r="H104" s="67"/>
      <c r="K104"/>
      <c r="L104"/>
      <c r="M104"/>
      <c r="N104"/>
      <c r="O104"/>
      <c r="P104"/>
      <c r="Q104"/>
      <c r="R104" s="103"/>
      <c r="S104"/>
      <c r="T104"/>
      <c r="U104"/>
      <c r="V104" s="47"/>
      <c r="W104" s="306"/>
      <c r="X104" s="47"/>
      <c r="Y104" s="259"/>
      <c r="Z104" s="47"/>
      <c r="AA104" s="47"/>
      <c r="AB104" s="47"/>
      <c r="AC104" s="259"/>
      <c r="AD104" s="47"/>
      <c r="AE104" s="47"/>
      <c r="AF104" s="47"/>
      <c r="AG104" s="47"/>
      <c r="AH104" s="47"/>
      <c r="AI104" s="47"/>
      <c r="AJ104" s="47"/>
      <c r="AK104" s="346"/>
      <c r="AL104" s="347"/>
      <c r="AM104" s="47"/>
      <c r="AN104" s="47"/>
      <c r="AO104" s="230" t="s">
        <v>528</v>
      </c>
      <c r="AP104" s="109">
        <v>2</v>
      </c>
      <c r="AQ104" s="89">
        <f t="shared" si="14"/>
        <v>3</v>
      </c>
      <c r="AR104" s="110" t="s">
        <v>1153</v>
      </c>
      <c r="AS104" s="110">
        <v>3</v>
      </c>
      <c r="AT104" s="110"/>
      <c r="AU104" s="110"/>
      <c r="AV104" s="110"/>
      <c r="AW104" s="110"/>
      <c r="AX104" s="110"/>
      <c r="AY104" s="110"/>
      <c r="AZ104" s="110"/>
      <c r="BA104" s="110"/>
      <c r="BB104" s="276"/>
      <c r="BC104" s="103"/>
      <c r="BD104" s="25"/>
      <c r="BE104" s="47"/>
      <c r="BF104" s="25"/>
      <c r="BH104" s="47"/>
      <c r="BI104" s="47"/>
      <c r="BJ104" s="47"/>
      <c r="BK104" s="47"/>
      <c r="BL104" s="47"/>
      <c r="BM104" s="47"/>
      <c r="BN104" s="47"/>
      <c r="BO104" s="47"/>
      <c r="BP104" s="47"/>
      <c r="BQ104" s="47"/>
      <c r="BR104" s="47"/>
      <c r="BS104" s="47"/>
      <c r="BT104" s="47"/>
      <c r="BU104" s="47"/>
      <c r="BY104" s="47"/>
      <c r="BZ104" s="47"/>
      <c r="CA104" s="47"/>
      <c r="CB104" s="47"/>
      <c r="CC104" s="47"/>
      <c r="CD104" s="47"/>
      <c r="CE104" s="47"/>
      <c r="CF104" s="47"/>
      <c r="CG104" s="47"/>
      <c r="CM104" s="55"/>
      <c r="CN104"/>
      <c r="CO104"/>
      <c r="CP104" s="55"/>
      <c r="CQ104" s="55"/>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row>
    <row r="105" spans="1:196" s="185" customFormat="1" ht="15" customHeight="1" thickBot="1" x14ac:dyDescent="0.3">
      <c r="A105" s="67"/>
      <c r="B105" s="67"/>
      <c r="C105" s="67"/>
      <c r="D105" s="67"/>
      <c r="E105" s="67"/>
      <c r="F105" s="67"/>
      <c r="G105" s="67"/>
      <c r="H105" s="67"/>
      <c r="I105" s="232"/>
      <c r="J105"/>
      <c r="K105"/>
      <c r="L105"/>
      <c r="M105"/>
      <c r="N105"/>
      <c r="O105"/>
      <c r="P105"/>
      <c r="Q105"/>
      <c r="R105" s="103"/>
      <c r="S105"/>
      <c r="T105"/>
      <c r="U105"/>
      <c r="V105" s="47"/>
      <c r="W105" s="306"/>
      <c r="X105" s="47"/>
      <c r="Y105" s="259"/>
      <c r="Z105" s="47"/>
      <c r="AA105" s="47"/>
      <c r="AB105" s="47"/>
      <c r="AC105" s="259"/>
      <c r="AD105" s="47"/>
      <c r="AE105" s="47"/>
      <c r="AF105" s="47"/>
      <c r="AG105" s="47"/>
      <c r="AH105" s="47"/>
      <c r="AI105" s="47"/>
      <c r="AJ105" s="47"/>
      <c r="AK105" s="346"/>
      <c r="AL105" s="347"/>
      <c r="AM105" s="47"/>
      <c r="AN105" s="47"/>
      <c r="AO105" s="230" t="s">
        <v>527</v>
      </c>
      <c r="AP105" s="109">
        <v>2</v>
      </c>
      <c r="AQ105" s="89">
        <f t="shared" si="14"/>
        <v>26</v>
      </c>
      <c r="AR105" s="82">
        <v>26</v>
      </c>
      <c r="AS105" s="110" t="s">
        <v>1153</v>
      </c>
      <c r="AT105" s="82"/>
      <c r="AU105" s="82"/>
      <c r="AV105" s="82"/>
      <c r="AW105" s="82"/>
      <c r="AX105" s="82"/>
      <c r="AY105" s="82"/>
      <c r="AZ105" s="82"/>
      <c r="BA105" s="82"/>
      <c r="BB105" s="273"/>
      <c r="BC105" s="103"/>
      <c r="BD105" s="25"/>
      <c r="BE105" s="47"/>
      <c r="BF105" s="25"/>
      <c r="BH105" s="47"/>
      <c r="BI105" s="47"/>
      <c r="BJ105" s="47"/>
      <c r="BK105" s="47"/>
      <c r="BL105" s="47"/>
      <c r="BM105" s="47"/>
      <c r="BN105" s="47"/>
      <c r="BO105" s="47"/>
      <c r="BP105" s="47"/>
      <c r="BQ105" s="47"/>
      <c r="BR105" s="47"/>
      <c r="BS105" s="47"/>
      <c r="BT105" s="47"/>
      <c r="BU105" s="47"/>
      <c r="CB105" s="47"/>
      <c r="CC105" s="47"/>
      <c r="CD105" s="47"/>
      <c r="CE105" s="47"/>
      <c r="CF105" s="47"/>
      <c r="CG105" s="47"/>
      <c r="CN105" s="55"/>
      <c r="CO105" s="55"/>
      <c r="CP105" s="55"/>
      <c r="CQ105" s="55"/>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row>
    <row r="106" spans="1:196" s="185" customFormat="1" ht="15" customHeight="1" thickBot="1" x14ac:dyDescent="0.3">
      <c r="A106" s="67"/>
      <c r="B106" s="67"/>
      <c r="C106" s="67"/>
      <c r="D106" s="67"/>
      <c r="E106" s="67"/>
      <c r="F106" s="67"/>
      <c r="G106" s="67"/>
      <c r="H106" s="67"/>
      <c r="I106" s="209" t="s">
        <v>80</v>
      </c>
      <c r="J106" s="210"/>
      <c r="K106"/>
      <c r="L106"/>
      <c r="M106"/>
      <c r="N106"/>
      <c r="O106"/>
      <c r="P106"/>
      <c r="Q106"/>
      <c r="R106" s="103"/>
      <c r="S106"/>
      <c r="T106"/>
      <c r="U106"/>
      <c r="V106" s="47"/>
      <c r="W106" s="306"/>
      <c r="X106" s="47"/>
      <c r="Y106" s="259"/>
      <c r="Z106" s="47"/>
      <c r="AA106" s="47"/>
      <c r="AB106" s="47"/>
      <c r="AC106" s="259"/>
      <c r="AD106" s="47"/>
      <c r="AE106" s="47"/>
      <c r="AF106" s="47"/>
      <c r="AG106" s="47"/>
      <c r="AH106" s="47"/>
      <c r="AI106" s="47"/>
      <c r="AJ106" s="47"/>
      <c r="AK106" s="346"/>
      <c r="AL106" s="347"/>
      <c r="AM106" s="47"/>
      <c r="AN106" s="47"/>
      <c r="AO106" s="230" t="s">
        <v>45</v>
      </c>
      <c r="AP106" s="109">
        <v>2</v>
      </c>
      <c r="AQ106" s="89">
        <f t="shared" si="14"/>
        <v>0.752</v>
      </c>
      <c r="AR106" s="110">
        <v>1.5</v>
      </c>
      <c r="AS106" s="110">
        <v>4.0000000000000001E-3</v>
      </c>
      <c r="AT106" s="110"/>
      <c r="AU106" s="110"/>
      <c r="AV106" s="110"/>
      <c r="AW106" s="110"/>
      <c r="AX106" s="110"/>
      <c r="AY106" s="110"/>
      <c r="AZ106" s="110"/>
      <c r="BA106" s="110"/>
      <c r="BB106" s="276"/>
      <c r="BC106" s="103"/>
      <c r="BD106" s="25"/>
      <c r="BE106" s="47"/>
      <c r="BF106" s="25"/>
      <c r="BH106" s="47"/>
      <c r="BI106" s="47"/>
      <c r="BJ106" s="47"/>
      <c r="BK106" s="47"/>
      <c r="BL106" s="47"/>
      <c r="BM106" s="47"/>
      <c r="BN106" s="47"/>
      <c r="BO106" s="47"/>
      <c r="BP106" s="47"/>
      <c r="BQ106" s="47"/>
      <c r="BR106" s="47"/>
      <c r="BS106" s="47"/>
      <c r="BT106" s="47"/>
      <c r="BU106" s="47"/>
      <c r="CC106" s="47"/>
      <c r="CD106" s="47"/>
      <c r="CE106" s="47"/>
      <c r="CF106" s="47"/>
      <c r="CN106" s="55"/>
      <c r="CO106" s="55"/>
      <c r="CP106" s="55"/>
      <c r="CQ106" s="55"/>
      <c r="CR106" s="55"/>
      <c r="CS106" s="47"/>
      <c r="CT106" s="47"/>
      <c r="CU106" s="47"/>
      <c r="CV106" s="47"/>
      <c r="CW106" s="47"/>
      <c r="CX106" s="47"/>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row>
    <row r="107" spans="1:196" s="185" customFormat="1" ht="15" customHeight="1" x14ac:dyDescent="0.25">
      <c r="A107" s="67"/>
      <c r="B107" s="67"/>
      <c r="C107" s="67"/>
      <c r="D107" s="67"/>
      <c r="E107" s="67"/>
      <c r="F107" s="67"/>
      <c r="G107" s="67"/>
      <c r="H107" s="67"/>
      <c r="I107" s="230" t="s">
        <v>551</v>
      </c>
      <c r="J107" s="109">
        <v>2</v>
      </c>
      <c r="K107"/>
      <c r="L107"/>
      <c r="M107"/>
      <c r="N107"/>
      <c r="O107"/>
      <c r="P107"/>
      <c r="Q107"/>
      <c r="R107"/>
      <c r="S107"/>
      <c r="T107"/>
      <c r="U107"/>
      <c r="V107" s="47"/>
      <c r="W107" s="306"/>
      <c r="X107" s="47"/>
      <c r="Y107" s="259"/>
      <c r="Z107" s="47"/>
      <c r="AA107" s="47"/>
      <c r="AB107" s="47"/>
      <c r="AC107" s="259"/>
      <c r="AD107" s="47"/>
      <c r="AE107" s="47"/>
      <c r="AF107" s="47"/>
      <c r="AG107" s="47"/>
      <c r="AH107" s="47"/>
      <c r="AI107" s="47"/>
      <c r="AJ107" s="47"/>
      <c r="AK107" s="346"/>
      <c r="AL107" s="347"/>
      <c r="AM107" s="47"/>
      <c r="AN107" s="47"/>
      <c r="AO107" s="230" t="s">
        <v>70</v>
      </c>
      <c r="AP107" s="109">
        <v>1</v>
      </c>
      <c r="AQ107" s="89">
        <f t="shared" si="14"/>
        <v>0.7</v>
      </c>
      <c r="AR107" s="207">
        <v>0.7</v>
      </c>
      <c r="AS107" s="110"/>
      <c r="AT107" s="207"/>
      <c r="AU107" s="110"/>
      <c r="AV107" s="207"/>
      <c r="AW107" s="110"/>
      <c r="AX107" s="207"/>
      <c r="AY107" s="110"/>
      <c r="AZ107" s="207"/>
      <c r="BA107" s="110"/>
      <c r="BB107" s="278"/>
      <c r="BC107" s="103"/>
      <c r="BD107" s="25"/>
      <c r="BE107" s="47"/>
      <c r="BF107"/>
      <c r="BH107" s="47"/>
      <c r="BI107" s="47"/>
      <c r="BJ107" s="47"/>
      <c r="BK107" s="47"/>
      <c r="BL107" s="47"/>
      <c r="BM107" s="47"/>
      <c r="BN107" s="47"/>
      <c r="BO107" s="47"/>
      <c r="BP107" s="47"/>
      <c r="BQ107" s="47"/>
      <c r="BR107" s="47"/>
      <c r="BS107" s="47"/>
      <c r="BT107" s="47"/>
      <c r="BU107" s="47"/>
      <c r="BV107" s="47"/>
      <c r="BW107" s="47"/>
      <c r="BX107" s="47"/>
      <c r="CC107" s="47"/>
      <c r="CD107" s="47"/>
      <c r="CE107" s="47"/>
      <c r="CF107" s="47"/>
      <c r="CH107" s="47"/>
      <c r="CI107" s="47"/>
      <c r="CJ107" s="47"/>
      <c r="CK107" s="55"/>
      <c r="CL107" s="55"/>
      <c r="CN107" s="55"/>
      <c r="CO107" s="55"/>
      <c r="CP107" s="55"/>
      <c r="CQ107" s="55"/>
      <c r="CR107" s="55"/>
      <c r="CS107" s="47"/>
      <c r="CT107" s="47"/>
      <c r="CU107" s="47"/>
      <c r="CV107" s="47"/>
      <c r="CW107" s="47"/>
      <c r="CX107" s="47"/>
      <c r="CZ107" s="4"/>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row>
    <row r="108" spans="1:196" s="185" customFormat="1" ht="15" customHeight="1" x14ac:dyDescent="0.25">
      <c r="A108" s="67"/>
      <c r="B108" s="67"/>
      <c r="C108" s="67"/>
      <c r="D108" s="67"/>
      <c r="E108" s="67"/>
      <c r="F108" s="67"/>
      <c r="G108" s="67"/>
      <c r="H108" s="67"/>
      <c r="I108" s="230" t="s">
        <v>528</v>
      </c>
      <c r="J108" s="109">
        <v>2</v>
      </c>
      <c r="L108"/>
      <c r="M108"/>
      <c r="N108"/>
      <c r="O108"/>
      <c r="P108"/>
      <c r="Q108"/>
      <c r="R108"/>
      <c r="S108"/>
      <c r="T108"/>
      <c r="U108"/>
      <c r="V108" s="47"/>
      <c r="W108" s="306"/>
      <c r="X108" s="47"/>
      <c r="Y108" s="259"/>
      <c r="Z108" s="47"/>
      <c r="AA108" s="47"/>
      <c r="AB108" s="47"/>
      <c r="AC108" s="259"/>
      <c r="AD108" s="47"/>
      <c r="AE108" s="47"/>
      <c r="AF108" s="47"/>
      <c r="AG108" s="47"/>
      <c r="AH108" s="47"/>
      <c r="AI108" s="47"/>
      <c r="AJ108" s="47"/>
      <c r="AK108" s="348"/>
      <c r="AL108" s="349"/>
      <c r="AM108" s="47"/>
      <c r="AN108" s="47"/>
      <c r="AO108" s="230" t="s">
        <v>550</v>
      </c>
      <c r="AP108" s="109">
        <v>1</v>
      </c>
      <c r="AQ108" s="89">
        <f t="shared" ref="AQ108:AQ109" si="15">AVERAGE(AR108:AT108)</f>
        <v>1.5</v>
      </c>
      <c r="AR108" s="207">
        <v>1.5</v>
      </c>
      <c r="AS108" s="110"/>
      <c r="AT108" s="207"/>
      <c r="AU108" s="110"/>
      <c r="AV108" s="207"/>
      <c r="AW108" s="110"/>
      <c r="AX108" s="207"/>
      <c r="AY108" s="110"/>
      <c r="AZ108" s="207"/>
      <c r="BA108" s="110"/>
      <c r="BB108" s="278"/>
      <c r="BC108" s="266"/>
      <c r="BD108" s="25"/>
      <c r="BE108" s="47"/>
      <c r="BF108"/>
      <c r="BH108" s="47"/>
      <c r="BI108" s="47"/>
      <c r="BJ108" s="47"/>
      <c r="BK108" s="47"/>
      <c r="BL108" s="47"/>
      <c r="BM108" s="47"/>
      <c r="BN108" s="47"/>
      <c r="BO108" s="47"/>
      <c r="BP108" s="47"/>
      <c r="BQ108" s="47"/>
      <c r="BR108" s="47"/>
      <c r="BS108" s="47"/>
      <c r="BT108" s="47"/>
      <c r="BU108" s="47"/>
      <c r="BV108" s="47"/>
      <c r="BW108" s="47"/>
      <c r="BX108" s="47"/>
      <c r="BY108" s="47"/>
      <c r="BZ108" s="47"/>
      <c r="CA108" s="47"/>
      <c r="CC108" s="47"/>
      <c r="CD108" s="47"/>
      <c r="CH108" s="47"/>
      <c r="CI108" s="47"/>
      <c r="CJ108" s="47"/>
      <c r="CK108" s="55"/>
      <c r="CL108" s="55"/>
      <c r="CM108" s="55"/>
      <c r="CN108" s="55"/>
      <c r="CO108" s="55"/>
      <c r="CP108" s="55"/>
      <c r="CQ108" s="55"/>
      <c r="CR108" s="55"/>
      <c r="CS108" s="47"/>
      <c r="CT108" s="47"/>
      <c r="CU108" s="47"/>
      <c r="CV108" s="47"/>
      <c r="CW108" s="47"/>
      <c r="CX108" s="47"/>
      <c r="CZ108" s="4"/>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row>
    <row r="109" spans="1:196" s="185" customFormat="1" ht="15" customHeight="1" x14ac:dyDescent="0.25">
      <c r="A109" s="67"/>
      <c r="B109" s="67"/>
      <c r="C109" s="67"/>
      <c r="D109" s="67"/>
      <c r="E109" s="67"/>
      <c r="F109" s="67"/>
      <c r="G109" s="67"/>
      <c r="H109" s="67"/>
      <c r="I109" s="230" t="s">
        <v>527</v>
      </c>
      <c r="J109" s="109">
        <v>2</v>
      </c>
      <c r="L109"/>
      <c r="M109"/>
      <c r="N109"/>
      <c r="O109"/>
      <c r="P109"/>
      <c r="Q109"/>
      <c r="R109"/>
      <c r="S109"/>
      <c r="T109"/>
      <c r="U109"/>
      <c r="V109" s="47"/>
      <c r="W109" s="306"/>
      <c r="X109" s="47"/>
      <c r="Y109" s="259"/>
      <c r="Z109" s="47"/>
      <c r="AA109" s="47"/>
      <c r="AB109" s="47"/>
      <c r="AC109" s="259"/>
      <c r="AD109" s="47"/>
      <c r="AE109" s="47"/>
      <c r="AF109" s="47"/>
      <c r="AG109" s="47"/>
      <c r="AH109" s="47"/>
      <c r="AI109" s="47"/>
      <c r="AJ109" s="47"/>
      <c r="AM109" s="47"/>
      <c r="AN109" s="47"/>
      <c r="AO109" s="230" t="s">
        <v>42</v>
      </c>
      <c r="AP109" s="109">
        <v>1</v>
      </c>
      <c r="AQ109" s="89">
        <f t="shared" si="15"/>
        <v>17</v>
      </c>
      <c r="AR109" s="207">
        <v>17</v>
      </c>
      <c r="AS109" s="110"/>
      <c r="AT109" s="207"/>
      <c r="AU109" s="110"/>
      <c r="AV109" s="207"/>
      <c r="AW109" s="110"/>
      <c r="AX109" s="207"/>
      <c r="AY109" s="110"/>
      <c r="AZ109" s="207"/>
      <c r="BA109" s="110"/>
      <c r="BB109" s="278"/>
      <c r="BC109" s="266"/>
      <c r="BD109"/>
      <c r="BE109" s="47"/>
      <c r="BF109"/>
      <c r="BH109" s="47"/>
      <c r="BI109" s="47"/>
      <c r="BJ109" s="47"/>
      <c r="BK109" s="47"/>
      <c r="BL109" s="47"/>
      <c r="BM109" s="47"/>
      <c r="BN109" s="47"/>
      <c r="BO109" s="47"/>
      <c r="BP109" s="47"/>
      <c r="BQ109" s="47"/>
      <c r="BR109" s="47"/>
      <c r="BS109" s="47"/>
      <c r="BT109" s="47"/>
      <c r="BU109" s="47"/>
      <c r="BV109" s="47"/>
      <c r="BW109" s="47"/>
      <c r="BX109" s="47"/>
      <c r="BY109" s="47"/>
      <c r="BZ109" s="47"/>
      <c r="CA109" s="47"/>
      <c r="CB109" s="47"/>
      <c r="CC109" s="47"/>
      <c r="CD109" s="47"/>
      <c r="CG109" s="47"/>
      <c r="CH109" s="47"/>
      <c r="CI109" s="47"/>
      <c r="CJ109" s="47"/>
      <c r="CK109" s="55"/>
      <c r="CL109" s="55"/>
      <c r="CM109" s="55"/>
      <c r="CN109" s="55"/>
      <c r="CO109" s="55"/>
      <c r="CP109" s="55"/>
      <c r="CQ109" s="55"/>
      <c r="CR109" s="55"/>
      <c r="CS109" s="47"/>
      <c r="CT109" s="47"/>
      <c r="CU109" s="47"/>
      <c r="CV109" s="47"/>
      <c r="CW109" s="47"/>
      <c r="CX109" s="47"/>
      <c r="CZ109" s="4"/>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row>
    <row r="110" spans="1:196" s="185" customFormat="1" ht="15" customHeight="1" thickBot="1" x14ac:dyDescent="0.3">
      <c r="A110" s="67"/>
      <c r="B110" s="67"/>
      <c r="C110" s="67"/>
      <c r="D110" s="67"/>
      <c r="E110" s="67"/>
      <c r="F110" s="67"/>
      <c r="G110" s="67"/>
      <c r="H110" s="67"/>
      <c r="I110" s="230" t="s">
        <v>45</v>
      </c>
      <c r="J110" s="109">
        <v>2</v>
      </c>
      <c r="K110"/>
      <c r="L110"/>
      <c r="M110"/>
      <c r="N110"/>
      <c r="O110"/>
      <c r="P110"/>
      <c r="Q110"/>
      <c r="R110"/>
      <c r="S110"/>
      <c r="T110"/>
      <c r="U110"/>
      <c r="V110" s="47"/>
      <c r="W110" s="306"/>
      <c r="X110" s="47"/>
      <c r="Y110" s="259"/>
      <c r="Z110" s="47"/>
      <c r="AA110" s="47"/>
      <c r="AB110" s="47"/>
      <c r="AC110" s="259"/>
      <c r="AD110" s="47"/>
      <c r="AE110" s="47"/>
      <c r="AF110" s="47"/>
      <c r="AG110" s="47"/>
      <c r="AH110" s="47"/>
      <c r="AI110" s="47"/>
      <c r="AJ110" s="47"/>
      <c r="AM110" s="47"/>
      <c r="AN110" s="47"/>
      <c r="AO110" s="120" t="s">
        <v>67</v>
      </c>
      <c r="AP110" s="105">
        <f>SUM(AP103:AP109)</f>
        <v>11</v>
      </c>
      <c r="AQ110" s="4"/>
      <c r="AR110" s="4"/>
      <c r="AU110" s="187"/>
      <c r="AV110" s="47"/>
      <c r="AW110" s="47"/>
      <c r="AX110" s="55"/>
      <c r="AY110" s="55"/>
      <c r="AZ110" s="55"/>
      <c r="BA110" s="55"/>
      <c r="BB110" s="282"/>
      <c r="BC110" s="266"/>
      <c r="BD110"/>
      <c r="BE110" s="47"/>
      <c r="BF110" s="47"/>
      <c r="BH110" s="47"/>
      <c r="BI110" s="47"/>
      <c r="BJ110" s="47"/>
      <c r="BK110" s="47"/>
      <c r="BL110" s="47"/>
      <c r="BM110" s="47"/>
      <c r="BN110" s="47"/>
      <c r="BO110" s="47"/>
      <c r="BP110" s="47"/>
      <c r="BQ110" s="47"/>
      <c r="BR110" s="47"/>
      <c r="BS110" s="47"/>
      <c r="BT110" s="47"/>
      <c r="BU110" s="47"/>
      <c r="BV110" s="47"/>
      <c r="BW110" s="47"/>
      <c r="BX110" s="47"/>
      <c r="BY110" s="47"/>
      <c r="BZ110" s="47"/>
      <c r="CA110" s="47"/>
      <c r="CB110" s="47"/>
      <c r="CC110" s="47"/>
      <c r="CD110" s="47"/>
      <c r="CG110" s="47"/>
      <c r="CH110" s="47"/>
      <c r="CI110" s="47"/>
      <c r="CJ110" s="47"/>
      <c r="CK110" s="55"/>
      <c r="CL110" s="55"/>
      <c r="CM110" s="55"/>
      <c r="CN110" s="55"/>
      <c r="CO110" s="55"/>
      <c r="CP110" s="55"/>
      <c r="CQ110" s="55"/>
      <c r="CR110" s="55"/>
      <c r="CS110" s="47"/>
      <c r="CT110" s="47"/>
      <c r="CU110" s="47"/>
      <c r="CV110" s="47"/>
      <c r="CW110" s="47"/>
      <c r="CX110" s="47"/>
      <c r="CZ110" s="4"/>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c r="GB110" s="47"/>
      <c r="GC110" s="47"/>
      <c r="GD110" s="47"/>
      <c r="GE110" s="47"/>
      <c r="GF110" s="47"/>
    </row>
    <row r="111" spans="1:196" s="185" customFormat="1" ht="15" customHeight="1" thickBot="1" x14ac:dyDescent="0.3">
      <c r="A111" s="66"/>
      <c r="C111" s="67"/>
      <c r="D111" s="67"/>
      <c r="E111" s="67"/>
      <c r="F111" s="67"/>
      <c r="G111" s="67"/>
      <c r="H111" s="67"/>
      <c r="I111" s="230" t="s">
        <v>70</v>
      </c>
      <c r="J111" s="109">
        <v>1</v>
      </c>
      <c r="K111"/>
      <c r="L111"/>
      <c r="M111"/>
      <c r="N111"/>
      <c r="O111"/>
      <c r="P111"/>
      <c r="Q111"/>
      <c r="R111"/>
      <c r="S111"/>
      <c r="T111"/>
      <c r="U111"/>
      <c r="V111" s="47"/>
      <c r="W111" s="306"/>
      <c r="X111" s="47"/>
      <c r="Y111" s="259"/>
      <c r="Z111" s="47"/>
      <c r="AA111" s="47"/>
      <c r="AB111" s="47"/>
      <c r="AC111" s="259"/>
      <c r="AD111" s="47"/>
      <c r="AE111" s="47"/>
      <c r="AF111" s="47"/>
      <c r="AG111" s="47"/>
      <c r="AH111" s="47"/>
      <c r="AI111" s="47"/>
      <c r="AJ111" s="47"/>
      <c r="AK111" s="198"/>
      <c r="AL111" s="198"/>
      <c r="AM111" s="47"/>
      <c r="AN111" s="47"/>
      <c r="AQ111" s="4"/>
      <c r="AR111" s="4"/>
      <c r="AS111" s="63"/>
      <c r="AT111" s="64"/>
      <c r="AU111" s="4"/>
      <c r="AV111" s="4"/>
      <c r="AW111" s="4"/>
      <c r="AX111" s="65"/>
      <c r="AY111" s="65"/>
      <c r="AZ111" s="65"/>
      <c r="BA111" s="65"/>
      <c r="BB111" s="283"/>
      <c r="BC111" s="265"/>
      <c r="BD111"/>
      <c r="BE111" s="47"/>
      <c r="BF111" s="47"/>
      <c r="BH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55"/>
      <c r="CL111" s="55"/>
      <c r="CM111" s="55"/>
      <c r="CN111" s="55"/>
      <c r="CO111" s="55"/>
      <c r="CP111" s="55"/>
      <c r="CQ111" s="55"/>
      <c r="CR111" s="55"/>
      <c r="CS111" s="47"/>
      <c r="CT111" s="47"/>
      <c r="CU111" s="47"/>
      <c r="CV111" s="47"/>
      <c r="CW111" s="47"/>
      <c r="CX111" s="47"/>
      <c r="CZ111" s="4"/>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row>
    <row r="112" spans="1:196" s="185" customFormat="1" ht="15" customHeight="1" thickBot="1" x14ac:dyDescent="0.3">
      <c r="A112" s="66"/>
      <c r="C112" s="186"/>
      <c r="E112" s="67"/>
      <c r="F112" s="67"/>
      <c r="G112" s="67"/>
      <c r="I112" s="230" t="s">
        <v>550</v>
      </c>
      <c r="J112" s="109">
        <v>1</v>
      </c>
      <c r="K112"/>
      <c r="L112"/>
      <c r="M112"/>
      <c r="N112"/>
      <c r="O112"/>
      <c r="P112"/>
      <c r="Q112"/>
      <c r="R112"/>
      <c r="S112"/>
      <c r="T112"/>
      <c r="U112"/>
      <c r="V112" s="47"/>
      <c r="W112" s="306"/>
      <c r="X112" s="47"/>
      <c r="Y112" s="259"/>
      <c r="Z112" s="47"/>
      <c r="AA112" s="47"/>
      <c r="AB112" s="47"/>
      <c r="AC112" s="259"/>
      <c r="AD112" s="47"/>
      <c r="AE112" s="47"/>
      <c r="AF112" s="47"/>
      <c r="AI112" s="47"/>
      <c r="AJ112" s="47"/>
      <c r="AK112" s="346"/>
      <c r="AL112" s="347"/>
      <c r="AM112" s="47"/>
      <c r="AN112" s="47"/>
      <c r="AO112" s="121" t="s">
        <v>67</v>
      </c>
      <c r="AP112" s="122">
        <f>AP90+AP99+AP110</f>
        <v>65</v>
      </c>
      <c r="AQ112"/>
      <c r="AR112" s="208"/>
      <c r="AU112" s="187"/>
      <c r="AV112" s="47"/>
      <c r="AW112" s="47"/>
      <c r="AX112" s="55"/>
      <c r="AY112" s="55"/>
      <c r="AZ112" s="55"/>
      <c r="BA112" s="55"/>
      <c r="BB112" s="282"/>
      <c r="BC112" s="265"/>
      <c r="BD112" s="47"/>
      <c r="BE112" s="47"/>
      <c r="BF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55"/>
      <c r="CL112" s="55"/>
      <c r="CM112" s="55"/>
      <c r="CN112" s="55"/>
      <c r="CO112" s="55"/>
      <c r="CP112" s="55"/>
      <c r="CQ112" s="55"/>
      <c r="CR112" s="55"/>
      <c r="CS112" s="47"/>
      <c r="CT112" s="47"/>
      <c r="CU112" s="47"/>
      <c r="CV112" s="47"/>
      <c r="CW112" s="47"/>
      <c r="CX112" s="47"/>
      <c r="CZ112" s="4"/>
      <c r="DA112" s="47"/>
      <c r="DB112" s="47"/>
      <c r="DC112" s="47"/>
      <c r="DD112" s="47"/>
      <c r="DE112" s="47"/>
      <c r="DF112" s="47"/>
      <c r="DG112" s="47"/>
      <c r="DH112" s="47"/>
      <c r="DI112" s="47"/>
      <c r="DJ112" s="47"/>
      <c r="DK112" s="47"/>
      <c r="DL112" s="47"/>
      <c r="DM112" s="47"/>
      <c r="DN112" s="47"/>
      <c r="DO112" s="47"/>
      <c r="DP112" s="47"/>
      <c r="DQ112" s="47"/>
      <c r="DR112" s="47"/>
      <c r="DS112" s="47"/>
      <c r="DT112" s="47"/>
      <c r="DU112" s="47"/>
      <c r="DV112" s="47"/>
      <c r="DW112" s="47"/>
      <c r="DX112" s="47"/>
      <c r="DY112" s="47"/>
      <c r="DZ112" s="47"/>
      <c r="EA112" s="47"/>
      <c r="EB112" s="47"/>
      <c r="EC112" s="47"/>
      <c r="ED112" s="47"/>
      <c r="EE112" s="47"/>
      <c r="EF112" s="47"/>
      <c r="EG112" s="47"/>
      <c r="EH112" s="47"/>
      <c r="EI112" s="47"/>
      <c r="EJ112" s="47"/>
      <c r="EK112" s="47"/>
      <c r="EL112" s="47"/>
      <c r="EM112" s="47"/>
      <c r="EN112" s="47"/>
      <c r="EO112" s="47"/>
      <c r="EP112" s="47"/>
      <c r="EQ112" s="47"/>
      <c r="ER112" s="47"/>
      <c r="ES112" s="47"/>
      <c r="ET112" s="47"/>
      <c r="EU112" s="47"/>
      <c r="EV112" s="47"/>
      <c r="EW112" s="47"/>
      <c r="EX112" s="47"/>
      <c r="EY112" s="47"/>
      <c r="EZ112" s="47"/>
      <c r="FA112" s="47"/>
      <c r="FB112" s="47"/>
      <c r="FC112" s="47"/>
      <c r="FD112" s="47"/>
      <c r="FE112" s="47"/>
      <c r="FF112" s="47"/>
      <c r="FG112" s="47"/>
      <c r="FH112" s="47"/>
      <c r="FI112" s="47"/>
      <c r="FJ112" s="47"/>
      <c r="FK112" s="47"/>
      <c r="FL112" s="47"/>
      <c r="FM112" s="47"/>
      <c r="FN112" s="47"/>
      <c r="FO112" s="47"/>
      <c r="FP112" s="47"/>
      <c r="FQ112" s="47"/>
      <c r="FR112" s="47"/>
      <c r="FS112" s="47"/>
      <c r="FT112" s="47"/>
      <c r="FU112" s="47"/>
      <c r="FV112" s="47"/>
      <c r="FW112" s="47"/>
      <c r="FX112" s="47"/>
      <c r="FY112" s="47"/>
      <c r="FZ112" s="47"/>
      <c r="GA112" s="47"/>
      <c r="GB112" s="47"/>
      <c r="GC112" s="47"/>
      <c r="GD112" s="47"/>
      <c r="GE112" s="47"/>
      <c r="GF112" s="47"/>
      <c r="GG112" s="47"/>
      <c r="GH112" s="47"/>
      <c r="GI112" s="47"/>
      <c r="GJ112" s="47"/>
      <c r="GK112" s="47"/>
      <c r="GL112" s="47"/>
      <c r="GM112" s="47"/>
      <c r="GN112" s="47"/>
    </row>
    <row r="113" spans="1:196" s="185" customFormat="1" ht="15" customHeight="1" x14ac:dyDescent="0.25">
      <c r="A113" s="66"/>
      <c r="C113" s="186"/>
      <c r="E113" s="67"/>
      <c r="F113" s="67"/>
      <c r="G113" s="67"/>
      <c r="I113" s="230" t="s">
        <v>42</v>
      </c>
      <c r="J113" s="109">
        <v>1</v>
      </c>
      <c r="K113"/>
      <c r="L113" s="187"/>
      <c r="T113"/>
      <c r="U113" s="67"/>
      <c r="V113" s="47"/>
      <c r="W113" s="306"/>
      <c r="X113" s="47"/>
      <c r="Y113" s="259"/>
      <c r="Z113" s="47"/>
      <c r="AA113" s="47"/>
      <c r="AB113" s="47"/>
      <c r="AC113" s="259"/>
      <c r="AD113" s="47"/>
      <c r="AE113" s="47"/>
      <c r="AF113" s="47"/>
      <c r="AG113" s="47"/>
      <c r="AH113" s="47"/>
      <c r="AK113" s="346"/>
      <c r="AL113" s="347"/>
      <c r="AM113" s="47"/>
      <c r="AN113" s="47"/>
      <c r="AO113" s="4"/>
      <c r="AP113" s="64"/>
      <c r="AQ113"/>
      <c r="AR113" s="208"/>
      <c r="AU113" s="187"/>
      <c r="AV113" s="47"/>
      <c r="AW113" s="47"/>
      <c r="AX113" s="55"/>
      <c r="AY113" s="55"/>
      <c r="AZ113" s="55"/>
      <c r="BA113" s="55"/>
      <c r="BB113" s="282"/>
      <c r="BC113" s="265"/>
      <c r="BD113" s="47"/>
      <c r="BE113" s="47"/>
      <c r="BF113" s="47"/>
      <c r="BI113" s="47"/>
      <c r="BJ113" s="47"/>
      <c r="BK113" s="47"/>
      <c r="BL113" s="47"/>
      <c r="BM113" s="47"/>
      <c r="BN113" s="47"/>
      <c r="BO113" s="47"/>
      <c r="BP113" s="47"/>
      <c r="BQ113" s="47"/>
      <c r="BR113" s="47"/>
      <c r="BS113" s="47"/>
      <c r="BT113" s="47"/>
      <c r="BU113" s="47"/>
      <c r="BV113" s="47"/>
      <c r="BW113" s="47"/>
      <c r="BX113" s="47"/>
      <c r="BY113" s="47"/>
      <c r="BZ113" s="47"/>
      <c r="CA113" s="47"/>
      <c r="CB113" s="47"/>
      <c r="CC113" s="47"/>
      <c r="CD113" s="47"/>
      <c r="CE113" s="47"/>
      <c r="CF113" s="47"/>
      <c r="CG113" s="47"/>
      <c r="CH113" s="47"/>
      <c r="CI113" s="47"/>
      <c r="CJ113" s="47"/>
      <c r="CK113" s="55"/>
      <c r="CL113" s="55"/>
      <c r="CM113" s="55"/>
      <c r="CN113" s="55"/>
      <c r="CO113" s="55"/>
      <c r="CP113" s="55"/>
      <c r="CQ113" s="55"/>
      <c r="CR113" s="55"/>
      <c r="CS113" s="47"/>
      <c r="CT113" s="47"/>
      <c r="CU113" s="47"/>
      <c r="CV113" s="47"/>
      <c r="CW113" s="47"/>
      <c r="CX113" s="47"/>
      <c r="CY113" s="4"/>
      <c r="CZ113" s="4"/>
      <c r="DA113" s="47"/>
      <c r="DB113" s="47"/>
      <c r="DC113" s="47"/>
      <c r="DD113" s="47"/>
      <c r="DE113" s="47"/>
      <c r="DF113" s="47"/>
      <c r="DG113" s="47"/>
      <c r="DH113" s="47"/>
      <c r="DI113" s="47"/>
      <c r="DJ113" s="47"/>
      <c r="DK113" s="47"/>
      <c r="DL113" s="47"/>
      <c r="DM113" s="47"/>
      <c r="DN113" s="47"/>
      <c r="DO113" s="47"/>
      <c r="DP113" s="47"/>
      <c r="DQ113" s="47"/>
      <c r="DR113" s="47"/>
      <c r="DS113" s="47"/>
      <c r="DT113" s="47"/>
      <c r="DU113" s="47"/>
      <c r="DV113" s="47"/>
      <c r="DW113" s="47"/>
      <c r="DX113" s="47"/>
      <c r="DY113" s="47"/>
      <c r="DZ113" s="47"/>
      <c r="EA113" s="47"/>
      <c r="EB113" s="47"/>
      <c r="EC113" s="47"/>
      <c r="ED113" s="47"/>
      <c r="EE113" s="47"/>
      <c r="EF113" s="47"/>
      <c r="EG113" s="47"/>
      <c r="EH113" s="47"/>
      <c r="EI113" s="47"/>
      <c r="EJ113" s="47"/>
      <c r="EK113" s="47"/>
      <c r="EL113" s="47"/>
      <c r="EM113" s="47"/>
      <c r="EN113" s="47"/>
      <c r="EO113" s="47"/>
      <c r="EP113" s="47"/>
      <c r="EQ113" s="47"/>
      <c r="ER113" s="47"/>
      <c r="ES113" s="47"/>
      <c r="ET113" s="47"/>
      <c r="EU113" s="47"/>
      <c r="EV113" s="47"/>
      <c r="EW113" s="47"/>
      <c r="EX113" s="47"/>
      <c r="EY113" s="47"/>
      <c r="EZ113" s="47"/>
      <c r="FA113" s="47"/>
      <c r="FB113" s="47"/>
      <c r="FC113" s="47"/>
      <c r="FD113" s="47"/>
      <c r="FE113" s="47"/>
      <c r="FF113" s="47"/>
      <c r="FG113" s="47"/>
      <c r="FH113" s="47"/>
      <c r="FI113" s="47"/>
      <c r="FJ113" s="47"/>
      <c r="FK113" s="47"/>
      <c r="FL113" s="47"/>
      <c r="FM113" s="47"/>
      <c r="FN113" s="47"/>
      <c r="FO113" s="47"/>
      <c r="FP113" s="47"/>
      <c r="FQ113" s="47"/>
      <c r="FR113" s="47"/>
      <c r="FS113" s="47"/>
      <c r="FT113" s="47"/>
      <c r="FU113" s="47"/>
      <c r="FV113" s="47"/>
      <c r="FW113" s="47"/>
      <c r="FX113" s="47"/>
      <c r="FY113" s="47"/>
      <c r="FZ113" s="47"/>
      <c r="GA113" s="47"/>
      <c r="GB113" s="47"/>
      <c r="GC113" s="47"/>
      <c r="GD113" s="47"/>
      <c r="GE113" s="47"/>
      <c r="GF113" s="47"/>
      <c r="GG113" s="47"/>
      <c r="GH113" s="47"/>
      <c r="GI113" s="47"/>
      <c r="GJ113" s="47"/>
      <c r="GK113" s="47"/>
      <c r="GL113" s="47"/>
      <c r="GM113" s="47"/>
      <c r="GN113" s="47"/>
    </row>
    <row r="114" spans="1:196" s="185" customFormat="1" ht="15" customHeight="1" thickBot="1" x14ac:dyDescent="0.3">
      <c r="A114" s="66"/>
      <c r="C114" s="186"/>
      <c r="I114" s="235" t="s">
        <v>67</v>
      </c>
      <c r="J114" s="119">
        <f>SUM(J107:J113)</f>
        <v>11</v>
      </c>
      <c r="K114"/>
      <c r="L114" s="187"/>
      <c r="V114" s="47"/>
      <c r="W114" s="306"/>
      <c r="X114" s="47"/>
      <c r="Y114" s="259"/>
      <c r="Z114" s="47"/>
      <c r="AA114" s="47"/>
      <c r="AB114" s="47"/>
      <c r="AC114" s="259"/>
      <c r="AE114" s="47"/>
      <c r="AF114" s="47"/>
      <c r="AG114" s="47"/>
      <c r="AH114" s="47"/>
      <c r="AI114" s="47"/>
      <c r="AJ114" s="47"/>
      <c r="AK114" s="346"/>
      <c r="AL114" s="347"/>
      <c r="AQ114" s="4"/>
      <c r="AR114" s="4"/>
      <c r="AS114" s="63"/>
      <c r="AT114" s="64"/>
      <c r="AU114" s="4"/>
      <c r="AV114" s="4"/>
      <c r="AW114" s="4"/>
      <c r="AX114" s="65"/>
      <c r="AY114" s="65"/>
      <c r="AZ114" s="65"/>
      <c r="BA114" s="65"/>
      <c r="BB114" s="283"/>
      <c r="BC114" s="265"/>
      <c r="BD114" s="47"/>
      <c r="BE114" s="47"/>
      <c r="BF114" s="47"/>
      <c r="BI114" s="47"/>
      <c r="BJ114" s="47"/>
      <c r="BK114" s="47"/>
      <c r="BL114" s="47"/>
      <c r="BM114" s="47"/>
      <c r="BN114" s="47"/>
      <c r="BO114" s="47"/>
      <c r="BP114" s="47"/>
      <c r="BQ114" s="47"/>
      <c r="BR114" s="47"/>
      <c r="BS114" s="47"/>
      <c r="BT114" s="47"/>
      <c r="BU114" s="47"/>
      <c r="BV114" s="47"/>
      <c r="BW114" s="47"/>
      <c r="BX114" s="47"/>
      <c r="BY114" s="47"/>
      <c r="BZ114" s="47"/>
      <c r="CA114" s="47"/>
      <c r="CB114" s="47"/>
      <c r="CC114" s="47"/>
      <c r="CD114" s="47"/>
      <c r="CE114" s="47"/>
      <c r="CF114" s="47"/>
      <c r="CG114" s="47"/>
      <c r="CH114" s="47"/>
      <c r="CI114" s="47"/>
      <c r="CJ114" s="47"/>
      <c r="CK114" s="55"/>
      <c r="CL114" s="55"/>
      <c r="CM114" s="55"/>
      <c r="CN114" s="55"/>
      <c r="CO114" s="55"/>
      <c r="CP114" s="55"/>
      <c r="CQ114" s="55"/>
      <c r="CR114" s="55"/>
      <c r="CS114" s="47"/>
      <c r="CT114" s="47"/>
      <c r="CU114" s="47"/>
      <c r="CV114" s="47"/>
      <c r="CW114" s="47"/>
      <c r="CX114" s="47"/>
      <c r="CY114" s="4"/>
      <c r="CZ114" s="4"/>
    </row>
    <row r="115" spans="1:196" s="185" customFormat="1" ht="15" customHeight="1" thickBot="1" x14ac:dyDescent="0.3">
      <c r="A115" s="66"/>
      <c r="C115" s="186"/>
      <c r="I115" s="228"/>
      <c r="K115"/>
      <c r="L115" s="187"/>
      <c r="V115" s="47"/>
      <c r="W115" s="306"/>
      <c r="X115" s="47"/>
      <c r="Y115" s="259"/>
      <c r="Z115" s="47"/>
      <c r="AA115" s="47"/>
      <c r="AB115" s="47"/>
      <c r="AC115" s="259"/>
      <c r="AD115" s="47"/>
      <c r="AE115" s="47"/>
      <c r="AG115" s="47"/>
      <c r="AH115" s="47"/>
      <c r="AI115" s="47"/>
      <c r="AJ115" s="47"/>
      <c r="AK115" s="346"/>
      <c r="AL115" s="347"/>
      <c r="AM115" s="47"/>
      <c r="AN115" s="47"/>
      <c r="AO115" s="4"/>
      <c r="AP115" s="64"/>
      <c r="AQ115" s="4"/>
      <c r="AR115" s="4"/>
      <c r="AS115" s="63"/>
      <c r="AT115" s="64"/>
      <c r="AU115" s="4"/>
      <c r="AV115" s="4"/>
      <c r="AW115" s="4"/>
      <c r="AX115" s="65"/>
      <c r="AY115" s="65"/>
      <c r="AZ115" s="65"/>
      <c r="BA115" s="65"/>
      <c r="BB115" s="283"/>
      <c r="BC115" s="265"/>
      <c r="BD115" s="47"/>
      <c r="BE115" s="47"/>
      <c r="BF115" s="47"/>
      <c r="BI115" s="47"/>
      <c r="BJ115" s="47"/>
      <c r="BK115" s="47"/>
      <c r="BL115" s="47"/>
      <c r="BM115" s="47"/>
      <c r="BN115" s="47"/>
      <c r="BO115" s="47"/>
      <c r="BP115" s="47"/>
      <c r="BQ115" s="47"/>
      <c r="BR115" s="47"/>
      <c r="BS115" s="47"/>
      <c r="BV115" s="47"/>
      <c r="BW115" s="47"/>
      <c r="BX115" s="47"/>
      <c r="BY115" s="47"/>
      <c r="BZ115" s="47"/>
      <c r="CA115" s="47"/>
      <c r="CB115" s="47"/>
      <c r="CC115" s="47"/>
      <c r="CD115" s="47"/>
      <c r="CE115" s="47"/>
      <c r="CF115" s="47"/>
      <c r="CG115" s="47"/>
      <c r="CH115" s="47"/>
      <c r="CI115" s="47"/>
      <c r="CJ115" s="47"/>
      <c r="CK115" s="55"/>
      <c r="CL115" s="55"/>
      <c r="CM115" s="55"/>
      <c r="CN115" s="55"/>
      <c r="CO115" s="55"/>
      <c r="CP115" s="55"/>
      <c r="CQ115" s="55"/>
      <c r="CR115" s="55"/>
      <c r="CS115" s="47"/>
      <c r="CT115" s="47"/>
      <c r="CU115" s="47"/>
      <c r="CV115" s="47"/>
      <c r="CW115" s="47"/>
      <c r="CX115" s="47"/>
      <c r="CY115" s="4"/>
      <c r="CZ115" s="4"/>
    </row>
    <row r="116" spans="1:196" s="185" customFormat="1" ht="15" customHeight="1" thickBot="1" x14ac:dyDescent="0.3">
      <c r="A116" s="66"/>
      <c r="C116" s="186"/>
      <c r="I116" s="233" t="s">
        <v>67</v>
      </c>
      <c r="J116" s="122">
        <f>J92+J102+J114</f>
        <v>65</v>
      </c>
      <c r="K116"/>
      <c r="L116" s="187"/>
      <c r="V116" s="47"/>
      <c r="W116" s="306"/>
      <c r="X116" s="47"/>
      <c r="Y116" s="259"/>
      <c r="Z116" s="47"/>
      <c r="AA116" s="47"/>
      <c r="AB116" s="47"/>
      <c r="AC116" s="259"/>
      <c r="AD116" s="47"/>
      <c r="AE116" s="47"/>
      <c r="AG116" s="47"/>
      <c r="AH116" s="47"/>
      <c r="AI116" s="47"/>
      <c r="AJ116" s="47"/>
      <c r="AK116" s="346"/>
      <c r="AL116" s="347"/>
      <c r="AM116" s="47"/>
      <c r="AN116" s="47"/>
      <c r="AO116" s="4"/>
      <c r="AP116" s="64"/>
      <c r="AQ116" s="4"/>
      <c r="AR116" s="4"/>
      <c r="AS116" s="63"/>
      <c r="AT116" s="64"/>
      <c r="AU116" s="4"/>
      <c r="AV116" s="4"/>
      <c r="AW116" s="4"/>
      <c r="AX116" s="65"/>
      <c r="AY116" s="65"/>
      <c r="AZ116" s="65"/>
      <c r="BA116" s="65"/>
      <c r="BB116" s="283"/>
      <c r="BC116" s="103"/>
      <c r="BD116" s="47"/>
      <c r="BE116" s="47"/>
      <c r="BF116" s="47"/>
      <c r="BI116" s="47"/>
      <c r="BJ116" s="47"/>
      <c r="BQ116" s="47"/>
      <c r="BR116" s="47"/>
      <c r="BS116" s="47"/>
      <c r="BV116" s="47"/>
      <c r="BW116" s="47"/>
      <c r="BX116" s="47"/>
      <c r="BY116" s="47"/>
      <c r="BZ116" s="47"/>
      <c r="CA116" s="47"/>
      <c r="CB116" s="47"/>
      <c r="CE116" s="47"/>
      <c r="CF116" s="47"/>
      <c r="CG116" s="47"/>
      <c r="CH116" s="47"/>
      <c r="CI116" s="47"/>
      <c r="CJ116" s="47"/>
      <c r="CK116" s="55"/>
      <c r="CL116" s="55"/>
      <c r="CM116" s="55"/>
      <c r="CN116" s="55"/>
      <c r="CO116" s="55"/>
      <c r="CP116" s="55"/>
      <c r="CQ116" s="55"/>
      <c r="CR116" s="55"/>
      <c r="CS116" s="47"/>
      <c r="CT116" s="47"/>
      <c r="CU116" s="47"/>
      <c r="CV116" s="47"/>
      <c r="CW116" s="47"/>
      <c r="CX116" s="47"/>
      <c r="CY116" s="4"/>
      <c r="CZ116" s="4"/>
    </row>
    <row r="117" spans="1:196" s="185" customFormat="1" ht="15" customHeight="1" x14ac:dyDescent="0.25">
      <c r="A117" s="66"/>
      <c r="C117" s="186"/>
      <c r="I117" s="234"/>
      <c r="J117" s="4"/>
      <c r="K117"/>
      <c r="L117" s="187"/>
      <c r="V117" s="47"/>
      <c r="W117" s="306"/>
      <c r="X117" s="47"/>
      <c r="Y117" s="259"/>
      <c r="Z117" s="47"/>
      <c r="AA117" s="47"/>
      <c r="AB117" s="47"/>
      <c r="AC117" s="259"/>
      <c r="AD117" s="47"/>
      <c r="AG117" s="47"/>
      <c r="AH117" s="47"/>
      <c r="AI117" s="47"/>
      <c r="AJ117" s="47"/>
      <c r="AK117" s="346"/>
      <c r="AL117" s="347"/>
      <c r="AM117" s="47"/>
      <c r="AN117" s="47"/>
      <c r="AO117" s="346"/>
      <c r="AP117" s="347"/>
      <c r="AQ117" s="4"/>
      <c r="AR117" s="4"/>
      <c r="AS117" s="63"/>
      <c r="AT117" s="64"/>
      <c r="AU117" s="4"/>
      <c r="AV117" s="4"/>
      <c r="AW117" s="4"/>
      <c r="AX117" s="65"/>
      <c r="AY117" s="65"/>
      <c r="AZ117" s="65"/>
      <c r="BA117" s="65"/>
      <c r="BB117" s="283"/>
      <c r="BC117" s="103"/>
      <c r="BD117" s="47"/>
      <c r="BE117" s="47"/>
      <c r="BF117" s="47"/>
      <c r="BI117" s="47"/>
      <c r="BJ117" s="47"/>
      <c r="BR117" s="47"/>
      <c r="BS117" s="47"/>
      <c r="BV117" s="47"/>
      <c r="BW117" s="47"/>
      <c r="BX117" s="47"/>
      <c r="BY117" s="47"/>
      <c r="BZ117" s="47"/>
      <c r="CA117" s="47"/>
      <c r="CB117" s="47"/>
      <c r="CE117" s="47"/>
      <c r="CF117" s="47"/>
      <c r="CG117" s="47"/>
      <c r="CH117" s="47"/>
      <c r="CI117" s="47"/>
      <c r="CJ117" s="47"/>
      <c r="CK117" s="55"/>
      <c r="CL117" s="55"/>
      <c r="CM117" s="55"/>
      <c r="CN117" s="55"/>
      <c r="CO117" s="55"/>
      <c r="CP117" s="55"/>
      <c r="CQ117" s="55"/>
      <c r="CR117" s="55"/>
      <c r="CS117" s="47"/>
      <c r="CT117" s="47"/>
      <c r="CU117" s="47"/>
      <c r="CV117" s="47"/>
      <c r="CW117" s="47"/>
      <c r="CX117" s="47"/>
      <c r="CY117" s="4"/>
      <c r="CZ117" s="4"/>
    </row>
    <row r="118" spans="1:196" s="185" customFormat="1" ht="15" customHeight="1" x14ac:dyDescent="0.25">
      <c r="A118" s="66"/>
      <c r="C118" s="186"/>
      <c r="K118"/>
      <c r="L118" s="187"/>
      <c r="V118" s="47"/>
      <c r="W118" s="306"/>
      <c r="X118" s="47"/>
      <c r="Y118" s="259"/>
      <c r="Z118" s="47"/>
      <c r="AA118" s="47"/>
      <c r="AB118" s="47"/>
      <c r="AC118" s="259"/>
      <c r="AD118" s="47"/>
      <c r="AF118" s="47"/>
      <c r="AG118" s="47"/>
      <c r="AH118" s="47"/>
      <c r="AI118" s="47"/>
      <c r="AJ118" s="47"/>
      <c r="AK118" s="346"/>
      <c r="AL118" s="347"/>
      <c r="AM118" s="47"/>
      <c r="AN118" s="47"/>
      <c r="AO118" s="346"/>
      <c r="AP118" s="347"/>
      <c r="AQ118" s="4"/>
      <c r="AR118" s="4"/>
      <c r="AS118" s="63"/>
      <c r="AT118" s="64"/>
      <c r="AU118" s="4"/>
      <c r="AV118" s="4"/>
      <c r="AW118" s="4"/>
      <c r="AX118" s="65"/>
      <c r="AY118" s="65"/>
      <c r="AZ118" s="65"/>
      <c r="BA118" s="65"/>
      <c r="BB118" s="283"/>
      <c r="BC118" s="103"/>
      <c r="BD118" s="47"/>
      <c r="BE118" s="47"/>
      <c r="BF118" s="47"/>
      <c r="BI118" s="47"/>
      <c r="BJ118" s="47"/>
      <c r="BR118" s="47"/>
      <c r="BS118" s="47"/>
      <c r="BT118" s="47"/>
      <c r="BU118" s="47"/>
      <c r="BV118" s="47"/>
      <c r="BW118" s="47"/>
      <c r="BX118" s="47"/>
      <c r="BY118" s="47"/>
      <c r="BZ118" s="47"/>
      <c r="CA118" s="47"/>
      <c r="CB118" s="47"/>
      <c r="CE118" s="47"/>
      <c r="CF118" s="47"/>
      <c r="CG118" s="47"/>
      <c r="CH118" s="47"/>
      <c r="CI118" s="47"/>
      <c r="CJ118" s="47"/>
      <c r="CK118" s="55"/>
      <c r="CL118" s="55"/>
      <c r="CM118" s="55"/>
      <c r="CN118" s="55"/>
      <c r="CO118" s="55"/>
      <c r="CP118" s="55"/>
      <c r="CQ118" s="55"/>
      <c r="CR118" s="55"/>
      <c r="CS118" s="47"/>
      <c r="CT118" s="47"/>
      <c r="CU118" s="47"/>
      <c r="CV118" s="47"/>
      <c r="CW118" s="47"/>
      <c r="CX118" s="47"/>
      <c r="CY118" s="4"/>
      <c r="CZ118" s="4"/>
    </row>
    <row r="119" spans="1:196" s="185" customFormat="1" ht="15" customHeight="1" x14ac:dyDescent="0.25">
      <c r="A119" s="66"/>
      <c r="C119" s="186"/>
      <c r="K119"/>
      <c r="L119" s="187"/>
      <c r="V119" s="47"/>
      <c r="W119" s="306"/>
      <c r="X119" s="47"/>
      <c r="Y119" s="259"/>
      <c r="Z119" s="47"/>
      <c r="AA119" s="47"/>
      <c r="AB119" s="47"/>
      <c r="AC119" s="259"/>
      <c r="AD119" s="47"/>
      <c r="AF119" s="47"/>
      <c r="AG119" s="47"/>
      <c r="AH119" s="47"/>
      <c r="AI119" s="47"/>
      <c r="AJ119" s="47"/>
      <c r="AK119" s="346"/>
      <c r="AL119" s="347"/>
      <c r="AM119" s="47"/>
      <c r="AN119" s="47"/>
      <c r="AO119" s="346"/>
      <c r="AP119" s="347"/>
      <c r="AQ119" s="4"/>
      <c r="AR119" s="4"/>
      <c r="AS119" s="63"/>
      <c r="AT119" s="64"/>
      <c r="AU119" s="4"/>
      <c r="AV119" s="4"/>
      <c r="AW119" s="4"/>
      <c r="AX119" s="65"/>
      <c r="AY119" s="65"/>
      <c r="AZ119" s="65"/>
      <c r="BA119" s="65"/>
      <c r="BB119" s="283"/>
      <c r="BC119" s="267"/>
      <c r="BD119" s="47"/>
      <c r="BE119" s="47"/>
      <c r="BF119" s="47"/>
      <c r="BI119" s="47"/>
      <c r="BJ119" s="47"/>
      <c r="BK119" s="47"/>
      <c r="BL119" s="47"/>
      <c r="BM119" s="47"/>
      <c r="BN119" s="47"/>
      <c r="BO119" s="47"/>
      <c r="BP119" s="47"/>
      <c r="BR119" s="47"/>
      <c r="BS119" s="47"/>
      <c r="BT119" s="47"/>
      <c r="BU119" s="47"/>
      <c r="BV119" s="47"/>
      <c r="BW119" s="47"/>
      <c r="BX119" s="47"/>
      <c r="BY119" s="47"/>
      <c r="BZ119" s="47"/>
      <c r="CA119" s="47"/>
      <c r="CB119" s="47"/>
      <c r="CC119" s="47"/>
      <c r="CD119" s="47"/>
      <c r="CE119" s="47"/>
      <c r="CF119" s="47"/>
      <c r="CG119" s="47"/>
      <c r="CH119" s="47"/>
      <c r="CI119" s="47"/>
      <c r="CJ119" s="47"/>
      <c r="CK119" s="55"/>
      <c r="CL119" s="55"/>
      <c r="CM119" s="55"/>
      <c r="CN119" s="55"/>
      <c r="CO119" s="55"/>
      <c r="CP119" s="55"/>
      <c r="CQ119" s="55"/>
      <c r="CR119" s="55"/>
      <c r="CS119" s="47"/>
      <c r="CT119" s="47"/>
      <c r="CU119" s="47"/>
      <c r="CV119" s="47"/>
      <c r="CW119" s="47"/>
      <c r="CX119" s="47"/>
      <c r="CY119" s="4"/>
      <c r="CZ119" s="4"/>
    </row>
    <row r="120" spans="1:196" s="185" customFormat="1" ht="15" customHeight="1" x14ac:dyDescent="0.25">
      <c r="A120" s="66"/>
      <c r="C120" s="186"/>
      <c r="K120"/>
      <c r="L120" s="63"/>
      <c r="M120" s="4"/>
      <c r="N120" s="4"/>
      <c r="O120" s="4"/>
      <c r="P120" s="4"/>
      <c r="Q120" s="4"/>
      <c r="R120" s="4"/>
      <c r="V120" s="47"/>
      <c r="W120" s="306"/>
      <c r="X120" s="47"/>
      <c r="Y120" s="259"/>
      <c r="Z120" s="47"/>
      <c r="AA120" s="47"/>
      <c r="AB120" s="47"/>
      <c r="AC120" s="259"/>
      <c r="AD120" s="47"/>
      <c r="AE120" s="47"/>
      <c r="AF120" s="47"/>
      <c r="AG120" s="47"/>
      <c r="AH120" s="47"/>
      <c r="AI120" s="47"/>
      <c r="AJ120" s="47"/>
      <c r="AK120" s="348"/>
      <c r="AL120" s="349"/>
      <c r="AM120" s="47"/>
      <c r="AN120" s="47"/>
      <c r="AO120" s="346"/>
      <c r="AP120" s="347"/>
      <c r="AQ120" s="63"/>
      <c r="AR120" s="64"/>
      <c r="AS120" s="4"/>
      <c r="AT120" s="4"/>
      <c r="AU120" s="4"/>
      <c r="AV120" s="47"/>
      <c r="AW120" s="47"/>
      <c r="AX120" s="55"/>
      <c r="AY120" s="55"/>
      <c r="AZ120" s="55"/>
      <c r="BA120" s="55"/>
      <c r="BB120" s="282"/>
      <c r="BC120" s="267"/>
      <c r="BD120" s="47"/>
      <c r="BE120" s="47"/>
      <c r="BF120" s="47"/>
      <c r="BI120" s="47"/>
      <c r="BJ120" s="47"/>
      <c r="BK120" s="47"/>
      <c r="BL120" s="47"/>
      <c r="BM120" s="47"/>
      <c r="BN120" s="47"/>
      <c r="BO120" s="47"/>
      <c r="BP120" s="47"/>
      <c r="BQ120" s="47"/>
      <c r="BR120" s="47"/>
      <c r="BS120" s="47"/>
      <c r="BT120" s="47"/>
      <c r="BU120" s="47"/>
      <c r="BV120" s="47"/>
      <c r="BW120" s="47"/>
      <c r="BX120" s="47"/>
      <c r="BY120" s="47"/>
      <c r="BZ120" s="47"/>
      <c r="CA120" s="47"/>
      <c r="CB120" s="47"/>
      <c r="CC120" s="47"/>
      <c r="CD120" s="47"/>
      <c r="CE120" s="47"/>
      <c r="CF120" s="47"/>
      <c r="CG120" s="47"/>
      <c r="CH120" s="47"/>
      <c r="CI120" s="47"/>
      <c r="CJ120" s="47"/>
      <c r="CK120" s="55"/>
      <c r="CL120" s="55"/>
      <c r="CM120" s="55"/>
      <c r="CN120" s="55"/>
      <c r="CO120" s="55"/>
      <c r="CP120" s="55"/>
      <c r="CQ120" s="55"/>
      <c r="CR120" s="55"/>
      <c r="CS120" s="47"/>
      <c r="CT120" s="47"/>
      <c r="CU120" s="47"/>
      <c r="CV120" s="47"/>
      <c r="CW120" s="47"/>
      <c r="CX120" s="47"/>
      <c r="CY120" s="4"/>
      <c r="CZ120" s="4"/>
    </row>
    <row r="121" spans="1:196" s="185" customFormat="1" ht="15" customHeight="1" x14ac:dyDescent="0.25">
      <c r="A121" s="123"/>
      <c r="B121" s="4"/>
      <c r="C121" s="65"/>
      <c r="D121" s="4"/>
      <c r="E121" s="4"/>
      <c r="F121" s="4"/>
      <c r="G121" s="4"/>
      <c r="H121" s="4"/>
      <c r="K121"/>
      <c r="L121" s="63"/>
      <c r="M121" s="4"/>
      <c r="N121" s="4"/>
      <c r="O121" s="4"/>
      <c r="P121" s="4"/>
      <c r="Q121" s="4"/>
      <c r="R121" s="4"/>
      <c r="V121" s="47"/>
      <c r="W121" s="306"/>
      <c r="X121" s="47"/>
      <c r="Y121" s="259"/>
      <c r="Z121" s="47"/>
      <c r="AA121" s="47"/>
      <c r="AB121" s="47"/>
      <c r="AC121" s="259"/>
      <c r="AD121" s="47"/>
      <c r="AE121" s="47"/>
      <c r="AF121" s="47"/>
      <c r="AG121" s="47"/>
      <c r="AH121" s="47"/>
      <c r="AI121" s="47"/>
      <c r="AJ121" s="47"/>
      <c r="AM121" s="47"/>
      <c r="AN121" s="47"/>
      <c r="AO121" s="346"/>
      <c r="AP121" s="347"/>
      <c r="AQ121" s="63"/>
      <c r="AR121" s="64"/>
      <c r="AS121" s="4"/>
      <c r="AT121" s="4"/>
      <c r="AU121" s="4"/>
      <c r="AV121" s="47"/>
      <c r="AW121" s="47"/>
      <c r="AX121" s="55"/>
      <c r="AY121" s="55"/>
      <c r="AZ121" s="55"/>
      <c r="BA121" s="55"/>
      <c r="BB121" s="282"/>
      <c r="BC121" s="267"/>
      <c r="BD121" s="47"/>
      <c r="BE121" s="47"/>
      <c r="BF121" s="47"/>
      <c r="BK121" s="47"/>
      <c r="BL121" s="47"/>
      <c r="BM121" s="47"/>
      <c r="BN121" s="47"/>
      <c r="BO121" s="47"/>
      <c r="BP121" s="47"/>
      <c r="BQ121" s="47"/>
      <c r="BT121" s="47"/>
      <c r="BU121" s="47"/>
      <c r="BV121" s="47"/>
      <c r="BW121" s="47"/>
      <c r="BX121" s="47"/>
      <c r="BY121" s="47"/>
      <c r="BZ121" s="47"/>
      <c r="CA121" s="47"/>
      <c r="CB121" s="47"/>
      <c r="CC121" s="47"/>
      <c r="CD121" s="47"/>
      <c r="CE121" s="47"/>
      <c r="CF121" s="47"/>
      <c r="CG121" s="47"/>
      <c r="CH121" s="47"/>
      <c r="CI121" s="47"/>
      <c r="CJ121" s="47"/>
      <c r="CK121" s="55"/>
      <c r="CL121" s="55"/>
      <c r="CM121" s="55"/>
      <c r="CN121" s="55"/>
      <c r="CO121" s="55"/>
      <c r="CP121" s="55"/>
      <c r="CQ121" s="55"/>
      <c r="CR121" s="55"/>
      <c r="CS121" s="47"/>
      <c r="CT121" s="47"/>
      <c r="CU121" s="47"/>
      <c r="CV121" s="47"/>
      <c r="CW121" s="47"/>
      <c r="CX121" s="47"/>
      <c r="CY121" s="4"/>
      <c r="CZ121" s="4"/>
    </row>
    <row r="122" spans="1:196" s="185" customFormat="1" ht="15" customHeight="1" x14ac:dyDescent="0.25">
      <c r="A122" s="123"/>
      <c r="B122" s="4"/>
      <c r="C122" s="65"/>
      <c r="D122" s="4"/>
      <c r="E122" s="4"/>
      <c r="F122" s="4"/>
      <c r="G122" s="4"/>
      <c r="H122" s="4"/>
      <c r="I122" s="234"/>
      <c r="J122" s="4"/>
      <c r="K122" s="187"/>
      <c r="L122" s="63"/>
      <c r="M122" s="4"/>
      <c r="N122" s="4"/>
      <c r="O122" s="4"/>
      <c r="P122" s="4"/>
      <c r="Q122" s="4"/>
      <c r="R122" s="4"/>
      <c r="S122" s="4"/>
      <c r="V122" s="47"/>
      <c r="W122" s="306"/>
      <c r="X122" s="47"/>
      <c r="Y122" s="259"/>
      <c r="Z122" s="47"/>
      <c r="AA122" s="47"/>
      <c r="AB122" s="47"/>
      <c r="AC122" s="259"/>
      <c r="AD122" s="47"/>
      <c r="AE122" s="47"/>
      <c r="AF122" s="47"/>
      <c r="AG122" s="47"/>
      <c r="AH122" s="47"/>
      <c r="AI122" s="47"/>
      <c r="AJ122" s="47"/>
      <c r="AK122" s="232"/>
      <c r="AL122"/>
      <c r="AM122" s="47"/>
      <c r="AN122" s="47"/>
      <c r="AO122" s="346"/>
      <c r="AP122" s="347"/>
      <c r="AQ122" s="63"/>
      <c r="AR122" s="64"/>
      <c r="AS122" s="4"/>
      <c r="AT122" s="4"/>
      <c r="AU122" s="4"/>
      <c r="AV122" s="47"/>
      <c r="AW122" s="47"/>
      <c r="AX122" s="55"/>
      <c r="AY122" s="55"/>
      <c r="AZ122" s="55"/>
      <c r="BA122" s="55"/>
      <c r="BB122" s="282"/>
      <c r="BC122" s="267"/>
      <c r="BD122" s="47"/>
      <c r="BE122" s="47"/>
      <c r="BF122" s="47"/>
      <c r="BK122" s="47"/>
      <c r="BL122" s="47"/>
      <c r="BM122" s="47"/>
      <c r="BN122" s="47"/>
      <c r="BO122" s="47"/>
      <c r="BP122" s="47"/>
      <c r="BQ122" s="47"/>
      <c r="BT122" s="47"/>
      <c r="BU122" s="47"/>
      <c r="BV122" s="47"/>
      <c r="BW122" s="47"/>
      <c r="BX122" s="47"/>
      <c r="BY122" s="47"/>
      <c r="BZ122" s="47"/>
      <c r="CA122" s="47"/>
      <c r="CB122" s="47"/>
      <c r="CC122" s="47"/>
      <c r="CD122" s="47"/>
      <c r="CE122" s="47"/>
      <c r="CF122" s="47"/>
      <c r="CG122" s="47"/>
      <c r="CH122" s="47"/>
      <c r="CI122" s="47"/>
      <c r="CJ122" s="47"/>
      <c r="CK122" s="55"/>
      <c r="CL122" s="55"/>
      <c r="CM122" s="55"/>
      <c r="CN122" s="55"/>
      <c r="CO122" s="55"/>
      <c r="CP122" s="55"/>
      <c r="CQ122" s="55"/>
      <c r="CR122" s="55"/>
      <c r="CS122" s="47"/>
      <c r="CT122" s="47"/>
      <c r="CU122" s="47"/>
      <c r="CV122" s="47"/>
      <c r="CW122" s="47"/>
      <c r="CX122" s="47"/>
      <c r="CY122" s="4"/>
      <c r="CZ122" s="4"/>
    </row>
    <row r="123" spans="1:196" s="185" customFormat="1" ht="15" customHeight="1" x14ac:dyDescent="0.25">
      <c r="A123" s="123"/>
      <c r="B123" s="4"/>
      <c r="C123" s="65"/>
      <c r="D123" s="4"/>
      <c r="E123" s="4"/>
      <c r="F123" s="4"/>
      <c r="G123" s="4"/>
      <c r="H123" s="4"/>
      <c r="K123" s="187"/>
      <c r="L123" s="63"/>
      <c r="M123" s="4"/>
      <c r="N123" s="4"/>
      <c r="O123" s="4"/>
      <c r="P123" s="4"/>
      <c r="Q123" s="4"/>
      <c r="R123" s="4"/>
      <c r="S123" s="4"/>
      <c r="U123" s="4"/>
      <c r="V123" s="47"/>
      <c r="W123" s="306"/>
      <c r="X123" s="47"/>
      <c r="Y123" s="259"/>
      <c r="Z123" s="47"/>
      <c r="AA123" s="47"/>
      <c r="AB123" s="47"/>
      <c r="AC123" s="259"/>
      <c r="AD123" s="47"/>
      <c r="AE123" s="47"/>
      <c r="AF123" s="47"/>
      <c r="AG123" s="47"/>
      <c r="AH123" s="47"/>
      <c r="AI123" s="47"/>
      <c r="AJ123" s="47"/>
      <c r="AK123" s="198"/>
      <c r="AL123" s="198"/>
      <c r="AM123" s="47"/>
      <c r="AN123" s="47"/>
      <c r="AO123" s="346"/>
      <c r="AP123" s="347"/>
      <c r="AQ123" s="63"/>
      <c r="AR123" s="64"/>
      <c r="AS123" s="4"/>
      <c r="AT123" s="4"/>
      <c r="AU123" s="4"/>
      <c r="AV123" s="47"/>
      <c r="AW123" s="47"/>
      <c r="AX123" s="55"/>
      <c r="AY123" s="55"/>
      <c r="AZ123" s="55"/>
      <c r="BA123" s="55"/>
      <c r="BB123" s="282"/>
      <c r="BC123" s="267"/>
      <c r="BD123" s="47"/>
      <c r="BF123" s="47"/>
      <c r="BK123" s="47"/>
      <c r="BL123" s="47"/>
      <c r="BM123" s="47"/>
      <c r="BN123" s="47"/>
      <c r="BO123" s="47"/>
      <c r="BP123" s="47"/>
      <c r="BQ123" s="47"/>
      <c r="BT123" s="47"/>
      <c r="BU123" s="47"/>
      <c r="BV123" s="47"/>
      <c r="BW123" s="47"/>
      <c r="BX123" s="47"/>
      <c r="BY123" s="47"/>
      <c r="BZ123" s="47"/>
      <c r="CA123" s="47"/>
      <c r="CB123" s="47"/>
      <c r="CC123" s="47"/>
      <c r="CD123" s="47"/>
      <c r="CE123" s="47"/>
      <c r="CF123" s="47"/>
      <c r="CG123" s="47"/>
      <c r="CH123" s="47"/>
      <c r="CI123" s="47"/>
      <c r="CJ123" s="47"/>
      <c r="CK123" s="55"/>
      <c r="CL123" s="55"/>
      <c r="CM123" s="55"/>
      <c r="CN123" s="55"/>
      <c r="CO123" s="55"/>
      <c r="CR123" s="55"/>
      <c r="CS123" s="47"/>
      <c r="CT123" s="47"/>
      <c r="CU123" s="47"/>
      <c r="CV123" s="47"/>
      <c r="CW123" s="47"/>
      <c r="CX123" s="47"/>
      <c r="CY123" s="4"/>
      <c r="CZ123" s="4"/>
    </row>
    <row r="124" spans="1:196" s="185" customFormat="1" ht="15" customHeight="1" x14ac:dyDescent="0.25">
      <c r="A124" s="123"/>
      <c r="B124" s="4"/>
      <c r="C124" s="65"/>
      <c r="D124" s="4"/>
      <c r="E124" s="4"/>
      <c r="F124" s="4"/>
      <c r="G124" s="4"/>
      <c r="H124" s="4"/>
      <c r="K124" s="187"/>
      <c r="L124" s="63"/>
      <c r="M124" s="4"/>
      <c r="N124" s="4"/>
      <c r="O124" s="4"/>
      <c r="P124" s="4"/>
      <c r="Q124" s="4"/>
      <c r="R124" s="4"/>
      <c r="S124" s="4"/>
      <c r="T124" s="4"/>
      <c r="U124" s="4"/>
      <c r="V124" s="47"/>
      <c r="W124" s="306"/>
      <c r="X124" s="47"/>
      <c r="Y124" s="259"/>
      <c r="Z124" s="47"/>
      <c r="AA124" s="47"/>
      <c r="AB124" s="47"/>
      <c r="AC124" s="259"/>
      <c r="AD124" s="47"/>
      <c r="AE124" s="47"/>
      <c r="AF124" s="47"/>
      <c r="AG124" s="47"/>
      <c r="AH124" s="47"/>
      <c r="AI124" s="47"/>
      <c r="AJ124" s="47"/>
      <c r="AK124" s="346"/>
      <c r="AL124" s="347"/>
      <c r="AM124" s="47"/>
      <c r="AN124" s="47"/>
      <c r="AO124" s="4"/>
      <c r="AP124" s="4"/>
      <c r="AQ124" s="63"/>
      <c r="AR124" s="64"/>
      <c r="AS124" s="4"/>
      <c r="AT124" s="4"/>
      <c r="AU124" s="4"/>
      <c r="AV124" s="47"/>
      <c r="AW124" s="47"/>
      <c r="AX124" s="55"/>
      <c r="AY124" s="55"/>
      <c r="AZ124" s="55"/>
      <c r="BA124" s="55"/>
      <c r="BB124" s="282"/>
      <c r="BC124" s="267"/>
      <c r="BD124" s="47"/>
      <c r="BF124" s="47"/>
      <c r="BI124" s="47"/>
      <c r="BJ124" s="47"/>
      <c r="BK124" s="47"/>
      <c r="BL124" s="47"/>
      <c r="BM124" s="47"/>
      <c r="BN124" s="47"/>
      <c r="BO124" s="47"/>
      <c r="BP124" s="47"/>
      <c r="BQ124" s="47"/>
      <c r="BR124" s="47"/>
      <c r="BS124" s="47"/>
      <c r="BT124" s="47"/>
      <c r="BU124" s="47"/>
      <c r="BV124" s="47"/>
      <c r="BW124" s="47"/>
      <c r="BX124" s="47"/>
      <c r="BY124" s="47"/>
      <c r="BZ124" s="47"/>
      <c r="CA124" s="47"/>
      <c r="CB124" s="47"/>
      <c r="CC124" s="47"/>
      <c r="CD124" s="47"/>
      <c r="CE124" s="47"/>
      <c r="CF124" s="47"/>
      <c r="CG124" s="47"/>
      <c r="CH124" s="47"/>
      <c r="CI124" s="47"/>
      <c r="CJ124" s="47"/>
      <c r="CK124" s="55"/>
      <c r="CL124" s="55"/>
      <c r="CM124" s="55"/>
      <c r="CR124" s="55"/>
      <c r="CS124" s="47"/>
      <c r="CT124" s="47"/>
      <c r="CU124" s="47"/>
      <c r="CV124" s="47"/>
      <c r="CW124" s="47"/>
      <c r="CX124" s="47"/>
      <c r="CY124" s="4"/>
      <c r="CZ124" s="4"/>
    </row>
    <row r="125" spans="1:196" s="185" customFormat="1" ht="15" customHeight="1" x14ac:dyDescent="0.25">
      <c r="A125" s="123"/>
      <c r="B125" s="4"/>
      <c r="C125" s="65"/>
      <c r="D125" s="4"/>
      <c r="E125" s="4"/>
      <c r="F125" s="4"/>
      <c r="G125" s="4"/>
      <c r="H125" s="4"/>
      <c r="I125" s="234"/>
      <c r="J125" s="4"/>
      <c r="K125" s="187"/>
      <c r="L125" s="63"/>
      <c r="M125" s="4"/>
      <c r="N125" s="4"/>
      <c r="O125" s="4"/>
      <c r="P125" s="4"/>
      <c r="Q125" s="4"/>
      <c r="R125" s="4"/>
      <c r="S125" s="4"/>
      <c r="T125" s="4"/>
      <c r="U125" s="4"/>
      <c r="V125" s="47"/>
      <c r="W125" s="306"/>
      <c r="X125" s="47"/>
      <c r="Y125" s="259"/>
      <c r="Z125" s="47"/>
      <c r="AA125" s="47"/>
      <c r="AB125" s="47"/>
      <c r="AC125" s="259"/>
      <c r="AD125" s="47"/>
      <c r="AE125" s="47"/>
      <c r="AF125" s="47"/>
      <c r="AG125" s="47"/>
      <c r="AH125" s="47"/>
      <c r="AI125" s="47"/>
      <c r="AJ125" s="47"/>
      <c r="AK125" s="346"/>
      <c r="AL125" s="347"/>
      <c r="AM125" s="47"/>
      <c r="AN125" s="47"/>
      <c r="AO125" s="4"/>
      <c r="AP125" s="4"/>
      <c r="AQ125" s="63"/>
      <c r="AR125" s="64"/>
      <c r="AS125" s="4"/>
      <c r="AT125" s="4"/>
      <c r="AU125" s="4"/>
      <c r="AV125" s="47"/>
      <c r="AW125" s="47"/>
      <c r="AX125" s="55"/>
      <c r="AY125" s="55"/>
      <c r="AZ125" s="55"/>
      <c r="BA125" s="55"/>
      <c r="BB125" s="282"/>
      <c r="BC125" s="267"/>
      <c r="BD125" s="47"/>
      <c r="BF125" s="47"/>
      <c r="BI125" s="47"/>
      <c r="BJ125" s="47"/>
      <c r="BK125" s="47"/>
      <c r="BL125" s="47"/>
      <c r="BM125" s="47"/>
      <c r="BN125" s="47"/>
      <c r="BO125" s="47"/>
      <c r="BP125" s="47"/>
      <c r="BQ125" s="47"/>
      <c r="BR125" s="47"/>
      <c r="BS125" s="47"/>
      <c r="BT125" s="47"/>
      <c r="BU125" s="47"/>
      <c r="BV125" s="47"/>
      <c r="BW125" s="47"/>
      <c r="BX125" s="47"/>
      <c r="BY125" s="47"/>
      <c r="BZ125" s="47"/>
      <c r="CA125" s="47"/>
      <c r="CB125" s="47"/>
      <c r="CC125" s="47"/>
      <c r="CD125" s="47"/>
      <c r="CE125" s="47"/>
      <c r="CF125" s="47"/>
      <c r="CG125" s="47"/>
      <c r="CH125" s="47"/>
      <c r="CI125" s="47"/>
      <c r="CJ125" s="47"/>
      <c r="CK125" s="55"/>
      <c r="CL125" s="55"/>
      <c r="CM125" s="55"/>
      <c r="CR125" s="55"/>
      <c r="CS125" s="47"/>
      <c r="CT125" s="47"/>
      <c r="CU125" s="47"/>
      <c r="CV125" s="47"/>
      <c r="CW125" s="47"/>
      <c r="CX125" s="47"/>
      <c r="CY125" s="4"/>
      <c r="CZ125" s="4"/>
    </row>
    <row r="126" spans="1:196" s="185" customFormat="1" ht="15" customHeight="1" x14ac:dyDescent="0.25">
      <c r="A126" s="123"/>
      <c r="B126" s="4"/>
      <c r="C126" s="65"/>
      <c r="D126" s="4"/>
      <c r="E126" s="4"/>
      <c r="F126" s="4"/>
      <c r="G126" s="4"/>
      <c r="H126" s="4"/>
      <c r="I126" s="234"/>
      <c r="J126" s="4"/>
      <c r="K126" s="187"/>
      <c r="L126" s="63"/>
      <c r="M126" s="4"/>
      <c r="N126" s="4"/>
      <c r="O126" s="4"/>
      <c r="P126" s="4"/>
      <c r="Q126" s="4"/>
      <c r="R126" s="4"/>
      <c r="S126" s="4"/>
      <c r="T126" s="4"/>
      <c r="U126" s="4"/>
      <c r="V126" s="47"/>
      <c r="W126" s="306"/>
      <c r="X126" s="47"/>
      <c r="Y126" s="259"/>
      <c r="Z126" s="47"/>
      <c r="AA126" s="47"/>
      <c r="AB126" s="47"/>
      <c r="AC126" s="259"/>
      <c r="AD126" s="47"/>
      <c r="AE126" s="47"/>
      <c r="AF126" s="47"/>
      <c r="AG126" s="47"/>
      <c r="AH126" s="47"/>
      <c r="AI126" s="47"/>
      <c r="AJ126" s="47"/>
      <c r="AK126" s="346"/>
      <c r="AL126" s="347"/>
      <c r="AM126" s="47"/>
      <c r="AN126" s="47"/>
      <c r="AO126" s="4"/>
      <c r="AP126" s="4"/>
      <c r="AQ126" s="63"/>
      <c r="AR126" s="64"/>
      <c r="AS126" s="4"/>
      <c r="AT126" s="4"/>
      <c r="AU126" s="4"/>
      <c r="AV126" s="47"/>
      <c r="AW126" s="47"/>
      <c r="AX126" s="55"/>
      <c r="AY126" s="55"/>
      <c r="AZ126" s="55"/>
      <c r="BA126" s="55"/>
      <c r="BB126" s="282"/>
      <c r="BC126" s="267"/>
      <c r="BD126" s="47"/>
      <c r="BI126" s="47"/>
      <c r="BJ126" s="47"/>
      <c r="BK126" s="47"/>
      <c r="BL126" s="47"/>
      <c r="BM126" s="47"/>
      <c r="BN126" s="47"/>
      <c r="BO126" s="47"/>
      <c r="BP126" s="47"/>
      <c r="BQ126" s="47"/>
      <c r="BR126" s="47"/>
      <c r="BS126" s="47"/>
      <c r="BT126" s="47"/>
      <c r="BU126" s="47"/>
      <c r="BV126" s="47"/>
      <c r="BW126" s="47"/>
      <c r="BX126" s="47"/>
      <c r="BY126" s="47"/>
      <c r="BZ126" s="47"/>
      <c r="CA126" s="47"/>
      <c r="CB126" s="47"/>
      <c r="CC126" s="47"/>
      <c r="CD126" s="47"/>
      <c r="CE126" s="47"/>
      <c r="CF126" s="47"/>
      <c r="CG126" s="47"/>
      <c r="CH126" s="47"/>
      <c r="CI126" s="47"/>
      <c r="CJ126" s="47"/>
      <c r="CK126" s="55"/>
      <c r="CL126" s="55"/>
      <c r="CM126" s="55"/>
      <c r="CP126" s="55"/>
      <c r="CQ126" s="55"/>
      <c r="CR126" s="55"/>
      <c r="CS126" s="47"/>
      <c r="CT126" s="47"/>
      <c r="CU126" s="47"/>
      <c r="CV126" s="47"/>
      <c r="CW126" s="47"/>
      <c r="CX126" s="47"/>
      <c r="CY126" s="4"/>
      <c r="CZ126" s="4"/>
    </row>
    <row r="127" spans="1:196" ht="15" customHeight="1" x14ac:dyDescent="0.25">
      <c r="I127" s="234"/>
      <c r="K127" s="187"/>
      <c r="L127" s="63"/>
      <c r="V127" s="47"/>
      <c r="W127" s="306"/>
      <c r="X127" s="47"/>
      <c r="Y127" s="259"/>
      <c r="Z127" s="47"/>
      <c r="AA127" s="47"/>
      <c r="AB127" s="47"/>
      <c r="AC127" s="259"/>
      <c r="AD127" s="47"/>
      <c r="AE127" s="47"/>
      <c r="AF127" s="47"/>
      <c r="AG127" s="47"/>
      <c r="AH127" s="47"/>
      <c r="AI127" s="47"/>
      <c r="AJ127" s="47"/>
      <c r="AK127" s="346"/>
      <c r="AL127" s="347"/>
      <c r="AM127" s="47"/>
      <c r="AN127" s="47"/>
      <c r="AP127" s="4"/>
      <c r="AQ127" s="63"/>
      <c r="AR127" s="64"/>
      <c r="AS127" s="4"/>
      <c r="AT127" s="4"/>
      <c r="AV127" s="47"/>
      <c r="AW127" s="47"/>
      <c r="AX127" s="55"/>
      <c r="AY127" s="55"/>
      <c r="AZ127" s="55"/>
      <c r="BA127" s="55"/>
      <c r="BB127" s="282"/>
      <c r="BC127" s="267"/>
      <c r="BD127" s="47"/>
      <c r="BE127" s="185"/>
      <c r="BF127" s="185"/>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55"/>
      <c r="CL127" s="55"/>
      <c r="CM127" s="55"/>
      <c r="CN127" s="55"/>
      <c r="CO127" s="55"/>
      <c r="CP127" s="55"/>
      <c r="CQ127" s="55"/>
      <c r="CR127" s="55"/>
      <c r="CS127" s="47"/>
      <c r="CT127" s="47"/>
      <c r="CU127" s="47"/>
      <c r="CV127" s="47"/>
      <c r="CW127" s="47"/>
      <c r="CX127" s="47"/>
    </row>
    <row r="128" spans="1:196" ht="15" customHeight="1" x14ac:dyDescent="0.25">
      <c r="I128" s="234"/>
      <c r="K128" s="185"/>
      <c r="L128" s="63"/>
      <c r="V128" s="47"/>
      <c r="W128" s="306"/>
      <c r="X128" s="47"/>
      <c r="Y128" s="259"/>
      <c r="Z128" s="47"/>
      <c r="AA128" s="47"/>
      <c r="AB128" s="47"/>
      <c r="AC128" s="259"/>
      <c r="AD128" s="47"/>
      <c r="AE128" s="47"/>
      <c r="AF128" s="47"/>
      <c r="AG128" s="47"/>
      <c r="AH128" s="47"/>
      <c r="AI128" s="47"/>
      <c r="AJ128" s="47"/>
      <c r="AK128" s="346"/>
      <c r="AL128" s="347"/>
      <c r="AM128" s="47"/>
      <c r="AN128" s="47"/>
      <c r="AP128" s="4"/>
      <c r="AQ128" s="63"/>
      <c r="AR128" s="64"/>
      <c r="AS128" s="4"/>
      <c r="AT128" s="4"/>
      <c r="AV128" s="47"/>
      <c r="AW128" s="47"/>
      <c r="AX128" s="55"/>
      <c r="AY128" s="55"/>
      <c r="AZ128" s="55"/>
      <c r="BA128" s="55"/>
      <c r="BB128" s="282"/>
      <c r="BC128" s="267"/>
      <c r="BD128" s="185"/>
      <c r="BE128" s="185"/>
      <c r="BF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55"/>
      <c r="CL128" s="55"/>
      <c r="CM128" s="55"/>
      <c r="CN128" s="55"/>
      <c r="CO128" s="55"/>
      <c r="CP128" s="55"/>
      <c r="CQ128" s="55"/>
      <c r="CR128" s="55"/>
      <c r="CS128" s="47"/>
      <c r="CT128" s="47"/>
      <c r="CU128" s="47"/>
      <c r="CV128" s="47"/>
      <c r="CW128" s="47"/>
      <c r="CX128" s="47"/>
    </row>
    <row r="129" spans="9:102" ht="15" customHeight="1" x14ac:dyDescent="0.25">
      <c r="I129" s="234"/>
      <c r="K129" s="187"/>
      <c r="L129" s="63"/>
      <c r="V129" s="47"/>
      <c r="W129" s="306"/>
      <c r="X129" s="47"/>
      <c r="Y129" s="259"/>
      <c r="Z129" s="47"/>
      <c r="AA129" s="47"/>
      <c r="AB129" s="47"/>
      <c r="AC129" s="259"/>
      <c r="AD129" s="47"/>
      <c r="AE129" s="47"/>
      <c r="AF129" s="47"/>
      <c r="AG129" s="47"/>
      <c r="AH129" s="47"/>
      <c r="AI129" s="47"/>
      <c r="AJ129" s="47"/>
      <c r="AK129" s="348"/>
      <c r="AL129" s="349"/>
      <c r="AM129" s="47"/>
      <c r="AN129" s="47"/>
      <c r="AP129" s="4"/>
      <c r="AQ129" s="63"/>
      <c r="AR129" s="64"/>
      <c r="AS129" s="4"/>
      <c r="AT129" s="4"/>
      <c r="AV129" s="185"/>
      <c r="AW129" s="185"/>
      <c r="AX129" s="185"/>
      <c r="AY129" s="185"/>
      <c r="AZ129" s="185"/>
      <c r="BA129" s="185"/>
      <c r="BB129" s="282"/>
      <c r="BC129" s="267"/>
      <c r="BD129" s="185"/>
      <c r="BE129" s="185"/>
      <c r="BF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55"/>
      <c r="CL129" s="55"/>
      <c r="CM129" s="55"/>
      <c r="CN129" s="55"/>
      <c r="CO129" s="55"/>
      <c r="CP129" s="55"/>
      <c r="CQ129" s="55"/>
      <c r="CR129" s="55"/>
      <c r="CS129" s="47"/>
      <c r="CT129" s="47"/>
      <c r="CU129" s="47"/>
      <c r="CV129" s="47"/>
      <c r="CW129" s="47"/>
      <c r="CX129" s="47"/>
    </row>
    <row r="130" spans="9:102" ht="15" customHeight="1" x14ac:dyDescent="0.25">
      <c r="I130" s="234"/>
      <c r="L130" s="63"/>
      <c r="V130" s="47"/>
      <c r="W130" s="306"/>
      <c r="X130" s="47"/>
      <c r="Y130" s="259"/>
      <c r="Z130" s="47"/>
      <c r="AA130" s="47"/>
      <c r="AB130" s="47"/>
      <c r="AC130" s="259"/>
      <c r="AD130" s="47"/>
      <c r="AE130" s="47"/>
      <c r="AF130" s="47"/>
      <c r="AG130" s="47"/>
      <c r="AH130" s="47"/>
      <c r="AI130" s="47"/>
      <c r="AJ130" s="47"/>
      <c r="AK130" s="228"/>
      <c r="AL130" s="185"/>
      <c r="AM130" s="47"/>
      <c r="AN130" s="47"/>
      <c r="AP130" s="4"/>
      <c r="AQ130" s="63"/>
      <c r="AR130" s="64"/>
      <c r="AS130" s="4"/>
      <c r="AT130" s="4"/>
      <c r="AV130" s="185"/>
      <c r="AW130" s="185"/>
      <c r="AX130" s="185"/>
      <c r="AY130" s="185"/>
      <c r="AZ130" s="185"/>
      <c r="BA130" s="185"/>
      <c r="BB130" s="271"/>
      <c r="BC130" s="267"/>
      <c r="BD130" s="47"/>
      <c r="BE130" s="185"/>
      <c r="BF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55"/>
      <c r="CL130" s="55"/>
      <c r="CM130" s="55"/>
      <c r="CN130" s="55"/>
      <c r="CO130" s="55"/>
      <c r="CP130" s="55"/>
      <c r="CQ130" s="55"/>
      <c r="CR130" s="55"/>
      <c r="CS130" s="47"/>
      <c r="CT130" s="47"/>
      <c r="CU130" s="47"/>
      <c r="CV130" s="47"/>
      <c r="CW130" s="47"/>
      <c r="CX130" s="47"/>
    </row>
    <row r="131" spans="9:102" ht="15" customHeight="1" x14ac:dyDescent="0.25">
      <c r="I131" s="234"/>
      <c r="L131" s="63"/>
      <c r="V131" s="47"/>
      <c r="W131" s="306"/>
      <c r="X131" s="47"/>
      <c r="Y131" s="259"/>
      <c r="Z131" s="47"/>
      <c r="AA131" s="47"/>
      <c r="AB131" s="47"/>
      <c r="AC131" s="259"/>
      <c r="AD131" s="47"/>
      <c r="AE131" s="47"/>
      <c r="AF131" s="47"/>
      <c r="AG131" s="47"/>
      <c r="AH131" s="47"/>
      <c r="AI131" s="47"/>
      <c r="AJ131" s="47"/>
      <c r="AK131" s="350"/>
      <c r="AL131" s="351"/>
      <c r="AM131" s="47"/>
      <c r="AN131" s="47"/>
      <c r="AO131" s="47"/>
      <c r="AP131" s="47"/>
      <c r="AQ131" s="47"/>
      <c r="AR131" s="185"/>
      <c r="AS131" s="185"/>
      <c r="AT131" s="185"/>
      <c r="AU131" s="185"/>
      <c r="AV131" s="185"/>
      <c r="AW131" s="185"/>
      <c r="AX131" s="185"/>
      <c r="AY131" s="185"/>
      <c r="AZ131" s="185"/>
      <c r="BA131" s="185"/>
      <c r="BB131" s="271"/>
      <c r="BC131" s="267"/>
      <c r="BD131" s="47"/>
      <c r="BE131" s="185"/>
      <c r="BF131" s="47"/>
      <c r="BI131" s="47"/>
      <c r="BJ131" s="47"/>
      <c r="BK131" s="47"/>
      <c r="BL131" s="47"/>
      <c r="BM131" s="47"/>
      <c r="BN131" s="47"/>
      <c r="BO131" s="47"/>
      <c r="BP131" s="47"/>
      <c r="BQ131" s="47"/>
      <c r="BR131" s="47"/>
      <c r="BS131" s="47"/>
      <c r="BT131" s="47"/>
      <c r="BU131" s="47"/>
      <c r="BV131" s="47"/>
      <c r="BW131" s="47"/>
      <c r="BX131" s="47"/>
      <c r="BY131" s="47"/>
      <c r="BZ131" s="47"/>
      <c r="CA131" s="47"/>
      <c r="CB131" s="47"/>
      <c r="CC131" s="47"/>
      <c r="CD131" s="47"/>
      <c r="CE131" s="47"/>
      <c r="CF131" s="47"/>
      <c r="CG131" s="47"/>
      <c r="CH131" s="47"/>
      <c r="CI131" s="47"/>
      <c r="CJ131" s="47"/>
      <c r="CK131" s="55"/>
      <c r="CL131" s="55"/>
      <c r="CM131" s="55"/>
      <c r="CN131" s="55"/>
      <c r="CO131" s="55"/>
      <c r="CP131" s="55"/>
      <c r="CQ131" s="55"/>
      <c r="CR131" s="55"/>
      <c r="CS131" s="47"/>
      <c r="CT131" s="47"/>
      <c r="CU131" s="47"/>
      <c r="CV131" s="47"/>
      <c r="CW131" s="47"/>
      <c r="CX131" s="47"/>
    </row>
    <row r="132" spans="9:102" ht="15" customHeight="1" x14ac:dyDescent="0.25">
      <c r="I132" s="234"/>
      <c r="L132" s="63"/>
      <c r="V132" s="47"/>
      <c r="W132" s="306"/>
      <c r="X132" s="47"/>
      <c r="Y132" s="259"/>
      <c r="Z132" s="47"/>
      <c r="AA132" s="47"/>
      <c r="AB132" s="47"/>
      <c r="AC132" s="259"/>
      <c r="AD132" s="47"/>
      <c r="AE132" s="47"/>
      <c r="AF132" s="47"/>
      <c r="AG132" s="47"/>
      <c r="AH132" s="47"/>
      <c r="AI132" s="47"/>
      <c r="AJ132" s="47"/>
      <c r="AK132" s="234"/>
      <c r="AM132" s="47"/>
      <c r="AN132" s="47"/>
      <c r="AO132" s="47"/>
      <c r="AP132" s="47"/>
      <c r="AQ132" s="47"/>
      <c r="AR132" s="185"/>
      <c r="AS132" s="185"/>
      <c r="AT132" s="185"/>
      <c r="AU132" s="185"/>
      <c r="AV132" s="185"/>
      <c r="AW132" s="185"/>
      <c r="AX132" s="185"/>
      <c r="AY132" s="185"/>
      <c r="AZ132" s="185"/>
      <c r="BA132" s="185"/>
      <c r="BB132" s="271"/>
      <c r="BC132" s="267"/>
      <c r="BD132" s="47"/>
      <c r="BE132" s="185"/>
      <c r="BF132" s="47"/>
      <c r="BI132" s="47"/>
      <c r="BJ132" s="47"/>
      <c r="BK132" s="47"/>
      <c r="BL132" s="47"/>
      <c r="BM132" s="47"/>
      <c r="BN132" s="47"/>
      <c r="BO132" s="47"/>
      <c r="BP132" s="47"/>
      <c r="BQ132" s="47"/>
      <c r="BR132" s="47"/>
      <c r="BS132" s="47"/>
      <c r="BT132" s="47"/>
      <c r="BU132" s="47"/>
      <c r="BV132" s="47"/>
      <c r="BW132" s="47"/>
      <c r="BX132" s="47"/>
      <c r="BY132" s="47"/>
      <c r="BZ132" s="47"/>
      <c r="CA132" s="47"/>
      <c r="CB132" s="47"/>
      <c r="CC132" s="47"/>
      <c r="CD132" s="47"/>
      <c r="CE132" s="47"/>
      <c r="CF132" s="47"/>
      <c r="CG132" s="47"/>
      <c r="CH132" s="47"/>
      <c r="CI132" s="47"/>
      <c r="CJ132" s="47"/>
      <c r="CK132" s="55"/>
      <c r="CL132" s="55"/>
      <c r="CM132" s="55"/>
      <c r="CN132" s="55"/>
      <c r="CO132" s="55"/>
      <c r="CP132" s="55"/>
      <c r="CQ132" s="55"/>
      <c r="CR132" s="55"/>
      <c r="CS132" s="47"/>
      <c r="CT132" s="47"/>
      <c r="CU132" s="47"/>
      <c r="CV132" s="47"/>
      <c r="CW132" s="47"/>
      <c r="CX132" s="47"/>
    </row>
    <row r="133" spans="9:102" ht="15" customHeight="1" x14ac:dyDescent="0.25">
      <c r="I133" s="234"/>
      <c r="L133" s="63"/>
      <c r="V133" s="47"/>
      <c r="W133" s="306"/>
      <c r="X133" s="47"/>
      <c r="Y133" s="259"/>
      <c r="Z133" s="47"/>
      <c r="AA133" s="47"/>
      <c r="AB133" s="47"/>
      <c r="AC133" s="259"/>
      <c r="AD133" s="47"/>
      <c r="AE133" s="47"/>
      <c r="AF133" s="47"/>
      <c r="AG133" s="47"/>
      <c r="AH133" s="47"/>
      <c r="AI133" s="47"/>
      <c r="AJ133" s="47"/>
      <c r="AK133" s="234"/>
      <c r="AM133" s="47"/>
      <c r="AN133" s="47"/>
      <c r="AO133" s="47"/>
      <c r="AP133" s="47"/>
      <c r="AQ133" s="47"/>
      <c r="AR133" s="185"/>
      <c r="AS133" s="185"/>
      <c r="AT133" s="185"/>
      <c r="AU133" s="185"/>
      <c r="AV133" s="185"/>
      <c r="AW133" s="185"/>
      <c r="AX133" s="185"/>
      <c r="AY133" s="185"/>
      <c r="AZ133" s="185"/>
      <c r="BA133" s="185"/>
      <c r="BB133" s="271"/>
      <c r="BC133" s="267"/>
      <c r="BD133" s="47"/>
      <c r="BI133" s="47"/>
      <c r="BJ133" s="47"/>
      <c r="BK133" s="47"/>
      <c r="BL133" s="47"/>
      <c r="BM133" s="47"/>
      <c r="BN133" s="47"/>
      <c r="BO133" s="47"/>
      <c r="BP133" s="47"/>
      <c r="BQ133" s="47"/>
      <c r="BR133" s="47"/>
      <c r="BS133" s="47"/>
      <c r="BT133" s="47"/>
      <c r="BU133" s="47"/>
      <c r="BV133" s="47"/>
      <c r="BW133" s="47"/>
      <c r="BX133" s="47"/>
      <c r="BY133" s="47"/>
      <c r="BZ133" s="47"/>
      <c r="CA133" s="47"/>
      <c r="CB133" s="47"/>
      <c r="CC133" s="47"/>
      <c r="CD133" s="47"/>
      <c r="CE133" s="47"/>
      <c r="CF133" s="47"/>
      <c r="CG133" s="47"/>
      <c r="CH133" s="47"/>
      <c r="CI133" s="47"/>
      <c r="CJ133" s="47"/>
      <c r="CK133" s="55"/>
      <c r="CL133" s="55"/>
      <c r="CM133" s="55"/>
      <c r="CN133" s="55"/>
      <c r="CO133" s="55"/>
      <c r="CP133" s="55"/>
      <c r="CQ133" s="55"/>
      <c r="CR133" s="55"/>
      <c r="CS133" s="47"/>
      <c r="CT133" s="47"/>
      <c r="CU133" s="47"/>
      <c r="CV133" s="47"/>
      <c r="CW133" s="47"/>
      <c r="CX133" s="47"/>
    </row>
    <row r="134" spans="9:102" ht="15" customHeight="1" x14ac:dyDescent="0.25">
      <c r="I134" s="234"/>
      <c r="L134" s="63"/>
      <c r="V134" s="47"/>
      <c r="W134" s="306"/>
      <c r="X134" s="47"/>
      <c r="Y134" s="259"/>
      <c r="Z134" s="47"/>
      <c r="AA134" s="47"/>
      <c r="AB134" s="47"/>
      <c r="AC134" s="259"/>
      <c r="AD134" s="47"/>
      <c r="AE134" s="47"/>
      <c r="AF134" s="47"/>
      <c r="AG134" s="47"/>
      <c r="AH134" s="47"/>
      <c r="AI134" s="47"/>
      <c r="AJ134" s="47"/>
      <c r="AK134" s="350"/>
      <c r="AL134" s="351"/>
      <c r="AM134" s="47"/>
      <c r="AN134" s="47"/>
      <c r="AO134" s="47"/>
      <c r="AP134" s="47"/>
      <c r="AQ134" s="47"/>
      <c r="AR134" s="185"/>
      <c r="AS134" s="185"/>
      <c r="AT134" s="185"/>
      <c r="AU134" s="185"/>
      <c r="AV134" s="185"/>
      <c r="AW134" s="185"/>
      <c r="AX134" s="185"/>
      <c r="AY134" s="185"/>
      <c r="AZ134" s="185"/>
      <c r="BA134" s="185"/>
      <c r="BB134" s="271"/>
      <c r="BC134" s="267"/>
      <c r="BD134" s="47"/>
      <c r="BI134" s="47"/>
      <c r="BJ134" s="47"/>
      <c r="BK134" s="47"/>
      <c r="BL134" s="47"/>
      <c r="BM134" s="47"/>
      <c r="BN134" s="47"/>
      <c r="BO134" s="47"/>
      <c r="BP134" s="47"/>
      <c r="BQ134" s="47"/>
      <c r="BR134" s="47"/>
      <c r="BS134" s="47"/>
      <c r="BT134" s="47"/>
      <c r="BU134" s="47"/>
      <c r="BV134" s="47"/>
      <c r="BW134" s="47"/>
      <c r="BX134" s="47"/>
      <c r="BY134" s="47"/>
      <c r="BZ134" s="47"/>
      <c r="CA134" s="47"/>
      <c r="CB134" s="47"/>
      <c r="CC134" s="47"/>
      <c r="CD134" s="47"/>
      <c r="CE134" s="47"/>
      <c r="CF134" s="47"/>
      <c r="CG134" s="47"/>
      <c r="CH134" s="47"/>
      <c r="CI134" s="47"/>
      <c r="CJ134" s="47"/>
      <c r="CK134" s="55"/>
      <c r="CL134" s="55"/>
      <c r="CM134" s="55"/>
      <c r="CN134" s="55"/>
      <c r="CO134" s="55"/>
      <c r="CP134" s="55"/>
      <c r="CQ134" s="55"/>
      <c r="CR134" s="185"/>
      <c r="CS134" s="185"/>
      <c r="CT134" s="185"/>
      <c r="CU134" s="185"/>
      <c r="CV134" s="47"/>
      <c r="CW134" s="47"/>
      <c r="CX134" s="47"/>
    </row>
    <row r="135" spans="9:102" ht="15" customHeight="1" x14ac:dyDescent="0.25">
      <c r="I135" s="234"/>
      <c r="L135" s="63"/>
      <c r="V135" s="47"/>
      <c r="W135" s="306"/>
      <c r="X135" s="47"/>
      <c r="Y135" s="259"/>
      <c r="Z135" s="47"/>
      <c r="AA135" s="47"/>
      <c r="AB135" s="47"/>
      <c r="AC135" s="259"/>
      <c r="AD135" s="47"/>
      <c r="AE135" s="47"/>
      <c r="AF135" s="47"/>
      <c r="AG135" s="47"/>
      <c r="AH135" s="47"/>
      <c r="AI135" s="47"/>
      <c r="AJ135" s="47"/>
      <c r="AK135" s="234"/>
      <c r="AM135" s="47"/>
      <c r="AN135" s="47"/>
      <c r="AO135" s="47"/>
      <c r="AP135" s="47"/>
      <c r="AQ135" s="47"/>
      <c r="AR135" s="185"/>
      <c r="AS135" s="185"/>
      <c r="AT135" s="185"/>
      <c r="AU135" s="185"/>
      <c r="AV135" s="185"/>
      <c r="AW135" s="185"/>
      <c r="AX135" s="185"/>
      <c r="AY135" s="185"/>
      <c r="AZ135" s="185"/>
      <c r="BA135" s="185"/>
      <c r="BB135" s="271"/>
      <c r="BI135" s="47"/>
      <c r="BJ135" s="47"/>
      <c r="BK135" s="47"/>
      <c r="BL135" s="47"/>
      <c r="BM135" s="47"/>
      <c r="BN135" s="47"/>
      <c r="BO135" s="47"/>
      <c r="BP135" s="47"/>
      <c r="BQ135" s="47"/>
      <c r="BR135" s="47"/>
      <c r="BS135" s="47"/>
      <c r="BT135" s="47"/>
      <c r="BU135" s="47"/>
      <c r="BV135" s="47"/>
      <c r="BW135" s="47"/>
      <c r="BX135" s="47"/>
      <c r="BY135" s="47"/>
      <c r="BZ135" s="47"/>
      <c r="CA135" s="47"/>
      <c r="CB135" s="47"/>
      <c r="CC135" s="47"/>
      <c r="CD135" s="47"/>
      <c r="CE135" s="47"/>
      <c r="CF135" s="47"/>
      <c r="CG135" s="47"/>
      <c r="CH135" s="47"/>
      <c r="CI135" s="47"/>
      <c r="CJ135" s="47"/>
      <c r="CK135" s="55"/>
      <c r="CL135" s="55"/>
      <c r="CM135" s="55"/>
      <c r="CN135" s="55"/>
      <c r="CO135" s="55"/>
      <c r="CP135" s="55"/>
      <c r="CQ135" s="55"/>
      <c r="CR135" s="185"/>
      <c r="CS135" s="185"/>
      <c r="CT135" s="185"/>
      <c r="CU135" s="185"/>
      <c r="CV135" s="47"/>
      <c r="CW135" s="47"/>
      <c r="CX135" s="47"/>
    </row>
    <row r="136" spans="9:102" ht="15" customHeight="1" x14ac:dyDescent="0.25">
      <c r="I136" s="234"/>
      <c r="L136" s="63"/>
      <c r="V136" s="47"/>
      <c r="W136" s="306"/>
      <c r="X136" s="47"/>
      <c r="Y136" s="259"/>
      <c r="Z136" s="47"/>
      <c r="AA136" s="47"/>
      <c r="AB136" s="47"/>
      <c r="AC136" s="259"/>
      <c r="AD136" s="47"/>
      <c r="AE136" s="47"/>
      <c r="AF136" s="47"/>
      <c r="AG136" s="47"/>
      <c r="AH136" s="47"/>
      <c r="AI136" s="47"/>
      <c r="AJ136" s="47"/>
      <c r="AK136" s="47"/>
      <c r="AL136" s="47"/>
      <c r="AM136" s="47"/>
      <c r="AN136" s="47"/>
      <c r="AO136" s="47"/>
      <c r="AP136" s="47"/>
      <c r="AQ136" s="47"/>
      <c r="AR136" s="185"/>
      <c r="AS136" s="185"/>
      <c r="AT136" s="185"/>
      <c r="AU136" s="185"/>
      <c r="AV136" s="185"/>
      <c r="AW136" s="185"/>
      <c r="AX136" s="185"/>
      <c r="AY136" s="185"/>
      <c r="AZ136" s="185"/>
      <c r="BA136" s="185"/>
      <c r="BB136" s="271"/>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55"/>
      <c r="CL136" s="55"/>
      <c r="CM136" s="55"/>
      <c r="CN136" s="55"/>
      <c r="CO136" s="55"/>
      <c r="CP136" s="55"/>
      <c r="CQ136" s="55"/>
      <c r="CR136" s="55"/>
      <c r="CS136" s="55"/>
      <c r="CT136" s="55"/>
      <c r="CU136" s="55"/>
      <c r="CV136" s="185"/>
      <c r="CW136" s="185"/>
      <c r="CX136" s="185"/>
    </row>
    <row r="137" spans="9:102" ht="15" customHeight="1" x14ac:dyDescent="0.25">
      <c r="I137" s="234"/>
      <c r="L137" s="63"/>
      <c r="V137" s="47"/>
      <c r="W137" s="306"/>
      <c r="X137" s="47"/>
      <c r="Y137" s="259"/>
      <c r="Z137" s="47"/>
      <c r="AA137" s="47"/>
      <c r="AB137" s="47"/>
      <c r="AC137" s="259"/>
      <c r="AD137" s="47"/>
      <c r="AE137" s="47"/>
      <c r="AF137" s="47"/>
      <c r="AG137" s="47"/>
      <c r="AH137" s="47"/>
      <c r="AI137" s="47"/>
      <c r="AJ137" s="47"/>
      <c r="AK137" s="47"/>
      <c r="AL137" s="47"/>
      <c r="AM137" s="47"/>
      <c r="AN137" s="47"/>
      <c r="AO137" s="47"/>
      <c r="AP137" s="47"/>
      <c r="AQ137" s="47"/>
      <c r="AR137" s="185"/>
      <c r="AS137" s="185"/>
      <c r="AT137" s="185"/>
      <c r="AU137" s="185"/>
      <c r="AV137" s="185"/>
      <c r="AW137" s="185"/>
      <c r="AX137" s="185"/>
      <c r="AY137" s="185"/>
      <c r="AZ137" s="185"/>
      <c r="BA137" s="185"/>
      <c r="BB137" s="271"/>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185"/>
      <c r="CI137" s="185"/>
      <c r="CJ137" s="185"/>
      <c r="CK137" s="185"/>
      <c r="CL137" s="185"/>
      <c r="CM137" s="55"/>
      <c r="CN137" s="55"/>
      <c r="CO137" s="55"/>
      <c r="CP137" s="55"/>
      <c r="CQ137" s="55"/>
      <c r="CR137" s="185"/>
      <c r="CS137" s="185"/>
      <c r="CT137" s="185"/>
      <c r="CU137" s="185"/>
      <c r="CV137" s="185"/>
      <c r="CW137" s="185"/>
      <c r="CX137" s="185"/>
    </row>
    <row r="138" spans="9:102" ht="15" customHeight="1" x14ac:dyDescent="0.25">
      <c r="L138" s="63"/>
      <c r="V138" s="47"/>
      <c r="W138" s="306"/>
      <c r="X138" s="47"/>
      <c r="Y138" s="259"/>
      <c r="Z138" s="47"/>
      <c r="AA138" s="47"/>
      <c r="AB138" s="47"/>
      <c r="AC138" s="259"/>
      <c r="AD138" s="47"/>
      <c r="AE138" s="47"/>
      <c r="AF138" s="47"/>
      <c r="AG138" s="47"/>
      <c r="AH138" s="47"/>
      <c r="AI138" s="47"/>
      <c r="AJ138" s="47"/>
      <c r="AK138" s="47"/>
      <c r="AL138" s="47"/>
      <c r="AM138" s="47"/>
      <c r="AN138" s="47"/>
      <c r="AO138" s="47"/>
      <c r="AP138" s="47"/>
      <c r="AQ138" s="47"/>
      <c r="AR138" s="185"/>
      <c r="AS138" s="185"/>
      <c r="AT138" s="185"/>
      <c r="AU138" s="185"/>
      <c r="AV138" s="185"/>
      <c r="AW138" s="185"/>
      <c r="AX138" s="185"/>
      <c r="AY138" s="185"/>
      <c r="AZ138" s="185"/>
      <c r="BA138" s="185"/>
      <c r="BB138" s="271"/>
      <c r="BI138" s="47"/>
      <c r="BJ138" s="47"/>
      <c r="BK138" s="47"/>
      <c r="BL138" s="47"/>
      <c r="BM138" s="47"/>
      <c r="BN138" s="47"/>
      <c r="BO138" s="47"/>
      <c r="BP138" s="47"/>
      <c r="BQ138" s="47"/>
      <c r="BR138" s="47"/>
      <c r="BS138" s="47"/>
      <c r="BT138" s="47"/>
      <c r="BU138" s="47"/>
      <c r="BV138" s="185"/>
      <c r="BW138" s="185"/>
      <c r="BX138" s="185"/>
      <c r="BY138" s="47"/>
      <c r="BZ138" s="47"/>
      <c r="CA138" s="47"/>
      <c r="CB138" s="47"/>
      <c r="CC138" s="47"/>
      <c r="CD138" s="47"/>
      <c r="CE138" s="47"/>
      <c r="CF138" s="47"/>
      <c r="CG138" s="47"/>
      <c r="CH138" s="185"/>
      <c r="CI138" s="185"/>
      <c r="CJ138" s="185"/>
      <c r="CK138" s="185"/>
      <c r="CL138" s="185"/>
      <c r="CM138" s="185"/>
      <c r="CN138" s="55"/>
      <c r="CO138" s="55"/>
      <c r="CP138" s="55"/>
      <c r="CQ138" s="55"/>
      <c r="CR138" s="185"/>
      <c r="CS138" s="185"/>
      <c r="CT138" s="185"/>
      <c r="CU138" s="185"/>
      <c r="CV138" s="185"/>
      <c r="CW138" s="185"/>
      <c r="CX138" s="185"/>
    </row>
    <row r="139" spans="9:102" ht="15" customHeight="1" x14ac:dyDescent="0.25">
      <c r="L139" s="63"/>
      <c r="V139" s="47"/>
      <c r="W139" s="306"/>
      <c r="X139" s="47"/>
      <c r="Y139" s="259"/>
      <c r="Z139" s="47"/>
      <c r="AA139" s="47"/>
      <c r="AB139" s="47"/>
      <c r="AC139" s="259"/>
      <c r="AD139" s="47"/>
      <c r="AE139" s="47"/>
      <c r="AF139" s="47"/>
      <c r="AG139" s="47"/>
      <c r="AH139" s="47"/>
      <c r="AI139" s="47"/>
      <c r="AJ139" s="47"/>
      <c r="AK139" s="47"/>
      <c r="AL139" s="47"/>
      <c r="AM139" s="47"/>
      <c r="AN139" s="47"/>
      <c r="AO139" s="47"/>
      <c r="AP139" s="47"/>
      <c r="AQ139" s="47"/>
      <c r="AR139" s="185"/>
      <c r="AS139" s="185"/>
      <c r="AT139" s="185"/>
      <c r="AU139" s="185"/>
      <c r="AV139" s="185"/>
      <c r="AW139" s="185"/>
      <c r="AX139" s="185"/>
      <c r="AY139" s="185"/>
      <c r="AZ139" s="185"/>
      <c r="BA139" s="185"/>
      <c r="BB139" s="271"/>
      <c r="BE139" s="185"/>
      <c r="BF139" s="47"/>
      <c r="BI139" s="47"/>
      <c r="BJ139" s="47"/>
      <c r="BK139" s="47"/>
      <c r="BL139" s="47"/>
      <c r="BM139" s="47"/>
      <c r="BN139" s="47"/>
      <c r="BO139" s="47"/>
      <c r="BP139" s="47"/>
      <c r="BQ139" s="47"/>
      <c r="BR139" s="47"/>
      <c r="BS139" s="47"/>
      <c r="BT139" s="47"/>
      <c r="BU139" s="47"/>
      <c r="BV139" s="185"/>
      <c r="BW139" s="185"/>
      <c r="BX139" s="185"/>
      <c r="BY139" s="185"/>
      <c r="BZ139" s="185"/>
      <c r="CA139" s="185"/>
      <c r="CB139" s="47"/>
      <c r="CC139" s="47"/>
      <c r="CD139" s="47"/>
      <c r="CE139" s="47"/>
      <c r="CF139" s="47"/>
      <c r="CG139" s="185"/>
      <c r="CH139" s="185"/>
      <c r="CI139" s="185"/>
      <c r="CJ139" s="185"/>
      <c r="CK139" s="185"/>
      <c r="CL139" s="185"/>
      <c r="CM139" s="185"/>
      <c r="CN139" s="55"/>
      <c r="CO139" s="55"/>
      <c r="CP139" s="55"/>
      <c r="CQ139" s="55"/>
      <c r="CR139" s="185"/>
      <c r="CS139" s="185"/>
      <c r="CT139" s="185"/>
      <c r="CU139" s="185"/>
      <c r="CV139" s="185"/>
      <c r="CW139" s="185"/>
      <c r="CX139" s="185"/>
    </row>
    <row r="140" spans="9:102" ht="15" customHeight="1" x14ac:dyDescent="0.25">
      <c r="L140" s="63"/>
      <c r="V140" s="47"/>
      <c r="W140" s="306"/>
      <c r="X140" s="47"/>
      <c r="Y140" s="259"/>
      <c r="Z140" s="47"/>
      <c r="AA140" s="47"/>
      <c r="AB140" s="47"/>
      <c r="AC140" s="259"/>
      <c r="AD140" s="47"/>
      <c r="AE140" s="47"/>
      <c r="AF140" s="47"/>
      <c r="AG140" s="47"/>
      <c r="AH140" s="47"/>
      <c r="AI140" s="47"/>
      <c r="AJ140" s="47"/>
      <c r="AK140" s="47"/>
      <c r="AL140" s="47"/>
      <c r="AM140" s="47"/>
      <c r="AN140" s="47"/>
      <c r="BE140" s="185"/>
      <c r="BF140" s="47"/>
      <c r="BI140" s="47"/>
      <c r="BJ140" s="47"/>
      <c r="BK140" s="47"/>
      <c r="BL140" s="47"/>
      <c r="BM140" s="47"/>
      <c r="BN140" s="47"/>
      <c r="BO140" s="47"/>
      <c r="BP140" s="47"/>
      <c r="BQ140" s="47"/>
      <c r="BR140" s="47"/>
      <c r="BS140" s="47"/>
      <c r="BT140" s="47"/>
      <c r="BU140" s="47"/>
      <c r="BV140" s="185"/>
      <c r="BW140" s="185"/>
      <c r="BX140" s="185"/>
      <c r="BY140" s="185"/>
      <c r="BZ140" s="185"/>
      <c r="CA140" s="185"/>
      <c r="CB140" s="185"/>
      <c r="CC140" s="47"/>
      <c r="CD140" s="47"/>
      <c r="CE140" s="47"/>
      <c r="CF140" s="47"/>
      <c r="CG140" s="185"/>
      <c r="CH140" s="185"/>
      <c r="CI140" s="185"/>
      <c r="CJ140" s="185"/>
      <c r="CK140" s="185"/>
      <c r="CL140" s="185"/>
      <c r="CM140" s="185"/>
      <c r="CN140" s="55"/>
      <c r="CO140" s="55"/>
      <c r="CP140" s="55"/>
      <c r="CQ140" s="55"/>
      <c r="CR140" s="185"/>
      <c r="CS140" s="185"/>
      <c r="CT140" s="185"/>
      <c r="CU140" s="185"/>
      <c r="CV140" s="185"/>
      <c r="CW140" s="185"/>
      <c r="CX140" s="185"/>
    </row>
    <row r="141" spans="9:102" ht="15" customHeight="1" x14ac:dyDescent="0.25">
      <c r="L141" s="63"/>
      <c r="V141" s="47"/>
      <c r="W141" s="306"/>
      <c r="X141" s="47"/>
      <c r="Y141" s="259"/>
      <c r="Z141" s="47"/>
      <c r="AA141" s="47"/>
      <c r="AB141" s="47"/>
      <c r="AC141" s="259"/>
      <c r="AD141" s="47"/>
      <c r="AE141" s="47"/>
      <c r="AF141" s="47"/>
      <c r="AG141" s="47"/>
      <c r="AH141" s="47"/>
      <c r="AI141" s="47"/>
      <c r="AJ141" s="47"/>
      <c r="AK141" s="47"/>
      <c r="AL141" s="47"/>
      <c r="AM141" s="47"/>
      <c r="AN141" s="47"/>
      <c r="BC141" s="267"/>
      <c r="BD141" s="47"/>
      <c r="BE141" s="185"/>
      <c r="BF141" s="47"/>
      <c r="BI141" s="47"/>
      <c r="BJ141" s="47"/>
      <c r="BK141" s="47"/>
      <c r="BL141" s="47"/>
      <c r="BM141" s="47"/>
      <c r="BN141" s="47"/>
      <c r="BO141" s="47"/>
      <c r="BP141" s="47"/>
      <c r="BQ141" s="47"/>
      <c r="BR141" s="47"/>
      <c r="BS141" s="47"/>
      <c r="BT141" s="47"/>
      <c r="BU141" s="47"/>
      <c r="BV141" s="185"/>
      <c r="BW141" s="185"/>
      <c r="BX141" s="185"/>
      <c r="BY141" s="185"/>
      <c r="BZ141" s="185"/>
      <c r="CA141" s="185"/>
      <c r="CB141" s="185"/>
      <c r="CC141" s="47"/>
      <c r="CD141" s="47"/>
      <c r="CE141" s="185"/>
      <c r="CF141" s="185"/>
      <c r="CG141" s="185"/>
      <c r="CH141" s="185"/>
      <c r="CI141" s="185"/>
      <c r="CJ141" s="185"/>
      <c r="CK141" s="185"/>
      <c r="CL141" s="185"/>
      <c r="CM141" s="185"/>
      <c r="CN141" s="55"/>
      <c r="CO141" s="55"/>
      <c r="CP141" s="55"/>
      <c r="CQ141" s="55"/>
      <c r="CR141" s="185"/>
      <c r="CS141" s="185"/>
      <c r="CT141" s="185"/>
      <c r="CU141" s="185"/>
      <c r="CV141" s="185"/>
      <c r="CW141" s="185"/>
      <c r="CX141" s="185"/>
    </row>
    <row r="142" spans="9:102" ht="15" customHeight="1" x14ac:dyDescent="0.25">
      <c r="I142" s="234"/>
      <c r="L142" s="63"/>
      <c r="V142" s="47"/>
      <c r="W142" s="306"/>
      <c r="X142" s="47"/>
      <c r="Y142" s="259"/>
      <c r="Z142" s="47"/>
      <c r="AA142" s="47"/>
      <c r="AB142" s="47"/>
      <c r="AC142" s="259"/>
      <c r="AD142" s="47"/>
      <c r="AE142" s="47"/>
      <c r="AF142" s="47"/>
      <c r="AG142" s="47"/>
      <c r="AH142" s="47"/>
      <c r="AI142" s="47"/>
      <c r="AJ142" s="47"/>
      <c r="AK142" s="47"/>
      <c r="AL142" s="47"/>
      <c r="AM142" s="47"/>
      <c r="AN142" s="47"/>
      <c r="BC142" s="267"/>
      <c r="BD142" s="47"/>
      <c r="BF142" s="47"/>
      <c r="BI142" s="47"/>
      <c r="BJ142" s="47"/>
      <c r="BK142" s="47"/>
      <c r="BL142" s="47"/>
      <c r="BM142" s="47"/>
      <c r="BN142" s="47"/>
      <c r="BO142" s="47"/>
      <c r="BP142" s="47"/>
      <c r="BQ142" s="47"/>
      <c r="BR142" s="47"/>
      <c r="BS142" s="47"/>
      <c r="BT142" s="47"/>
      <c r="BU142" s="47"/>
      <c r="BV142" s="185"/>
      <c r="BW142" s="185"/>
      <c r="BX142" s="185"/>
      <c r="BY142" s="185"/>
      <c r="BZ142" s="185"/>
      <c r="CA142" s="185"/>
      <c r="CB142" s="185"/>
      <c r="CC142" s="47"/>
      <c r="CD142" s="47"/>
      <c r="CE142" s="185"/>
      <c r="CF142" s="185"/>
      <c r="CG142" s="185"/>
      <c r="CH142" s="185"/>
      <c r="CI142" s="185"/>
      <c r="CJ142" s="185"/>
      <c r="CK142" s="185"/>
      <c r="CL142" s="185"/>
      <c r="CM142" s="185"/>
      <c r="CN142" s="55"/>
      <c r="CO142" s="55"/>
      <c r="CP142" s="55"/>
      <c r="CQ142" s="55"/>
      <c r="CR142" s="185"/>
      <c r="CS142" s="185"/>
      <c r="CT142" s="185"/>
      <c r="CU142" s="185"/>
      <c r="CV142" s="185"/>
      <c r="CW142" s="185"/>
      <c r="CX142" s="185"/>
    </row>
    <row r="143" spans="9:102" ht="15" customHeight="1" x14ac:dyDescent="0.25">
      <c r="I143" s="234"/>
      <c r="L143" s="63"/>
      <c r="V143" s="47"/>
      <c r="W143" s="306"/>
      <c r="X143" s="47"/>
      <c r="Y143" s="259"/>
      <c r="Z143" s="47"/>
      <c r="AA143" s="47"/>
      <c r="AB143" s="47"/>
      <c r="AC143" s="259"/>
      <c r="AD143" s="47"/>
      <c r="AE143" s="47"/>
      <c r="AF143" s="47"/>
      <c r="AG143" s="47"/>
      <c r="AH143" s="47"/>
      <c r="AI143" s="47"/>
      <c r="AJ143" s="47"/>
      <c r="AK143" s="47"/>
      <c r="AL143" s="47"/>
      <c r="AM143" s="47"/>
      <c r="AN143" s="47"/>
      <c r="BC143" s="267"/>
      <c r="BD143" s="47"/>
      <c r="BF143" s="47"/>
      <c r="BI143" s="47"/>
      <c r="BJ143" s="47"/>
      <c r="BK143" s="47"/>
      <c r="BL143" s="47"/>
      <c r="BM143" s="47"/>
      <c r="BN143" s="47"/>
      <c r="BO143" s="47"/>
      <c r="BP143" s="47"/>
      <c r="BQ143" s="47"/>
      <c r="BR143" s="47"/>
      <c r="BS143" s="47"/>
      <c r="BT143" s="47"/>
      <c r="BU143" s="47"/>
      <c r="BV143" s="185"/>
      <c r="BW143" s="185"/>
      <c r="BX143" s="185"/>
      <c r="BY143" s="185"/>
      <c r="BZ143" s="185"/>
      <c r="CA143" s="185"/>
      <c r="CB143" s="185"/>
      <c r="CC143" s="47"/>
      <c r="CD143" s="47"/>
      <c r="CE143" s="185"/>
      <c r="CF143" s="185"/>
      <c r="CG143" s="185"/>
      <c r="CH143" s="185"/>
      <c r="CI143" s="185"/>
      <c r="CJ143" s="185"/>
      <c r="CK143" s="185"/>
      <c r="CL143" s="185"/>
      <c r="CM143" s="185"/>
      <c r="CN143" s="55"/>
      <c r="CO143" s="55"/>
      <c r="CP143" s="55"/>
      <c r="CQ143" s="55"/>
      <c r="CR143" s="185"/>
      <c r="CS143" s="185"/>
      <c r="CT143" s="185"/>
      <c r="CU143" s="185"/>
      <c r="CV143" s="185"/>
      <c r="CW143" s="185"/>
      <c r="CX143" s="185"/>
    </row>
    <row r="144" spans="9:102" ht="15" customHeight="1" x14ac:dyDescent="0.25">
      <c r="I144" s="234"/>
      <c r="L144" s="63"/>
      <c r="V144" s="47"/>
      <c r="W144" s="306"/>
      <c r="X144" s="47"/>
      <c r="Y144" s="259"/>
      <c r="Z144" s="47"/>
      <c r="AA144" s="47"/>
      <c r="AB144" s="47"/>
      <c r="AC144" s="259"/>
      <c r="AD144" s="47"/>
      <c r="AE144" s="47"/>
      <c r="AF144" s="47"/>
      <c r="AG144" s="47"/>
      <c r="AH144" s="47"/>
      <c r="AI144" s="47"/>
      <c r="AJ144" s="47"/>
      <c r="AK144" s="47"/>
      <c r="AL144" s="47"/>
      <c r="AM144" s="47"/>
      <c r="AN144" s="47"/>
      <c r="BC144" s="267"/>
      <c r="BD144" s="47"/>
      <c r="BF144" s="47"/>
      <c r="BI144" s="47"/>
      <c r="BJ144" s="47"/>
      <c r="BK144" s="47"/>
      <c r="BL144" s="47"/>
      <c r="BM144" s="47"/>
      <c r="BN144" s="47"/>
      <c r="BO144" s="47"/>
      <c r="BP144" s="47"/>
      <c r="BQ144" s="47"/>
      <c r="BR144" s="47"/>
      <c r="BS144" s="47"/>
      <c r="BT144" s="47"/>
      <c r="BU144" s="47"/>
      <c r="BV144" s="185"/>
      <c r="BW144" s="185"/>
      <c r="BX144" s="185"/>
      <c r="BY144" s="185"/>
      <c r="BZ144" s="185"/>
      <c r="CA144" s="185"/>
      <c r="CB144" s="185"/>
      <c r="CC144" s="47"/>
      <c r="CD144" s="47"/>
      <c r="CE144" s="185"/>
      <c r="CF144" s="185"/>
      <c r="CG144" s="185"/>
      <c r="CH144" s="185"/>
      <c r="CI144" s="185"/>
      <c r="CJ144" s="185"/>
      <c r="CK144" s="185"/>
      <c r="CL144" s="185"/>
      <c r="CM144" s="185"/>
      <c r="CN144" s="55"/>
      <c r="CO144" s="55"/>
      <c r="CP144" s="55"/>
      <c r="CQ144" s="55"/>
      <c r="CR144" s="185"/>
      <c r="CS144" s="185"/>
      <c r="CT144" s="185"/>
      <c r="CU144" s="185"/>
      <c r="CV144" s="185"/>
      <c r="CW144" s="185"/>
      <c r="CX144" s="185"/>
    </row>
    <row r="145" spans="9:102" ht="15" customHeight="1" x14ac:dyDescent="0.25">
      <c r="I145" s="234"/>
      <c r="L145" s="63"/>
      <c r="V145" s="67"/>
      <c r="W145" s="306"/>
      <c r="X145" s="47"/>
      <c r="Y145" s="259"/>
      <c r="Z145" s="47"/>
      <c r="AA145" s="47"/>
      <c r="AB145" s="47"/>
      <c r="AC145" s="259"/>
      <c r="AD145" s="47"/>
      <c r="AE145" s="47"/>
      <c r="AF145" s="47"/>
      <c r="AI145" s="47"/>
      <c r="AJ145" s="47"/>
      <c r="AK145" s="47"/>
      <c r="AL145" s="47"/>
      <c r="AM145" s="47"/>
      <c r="AN145" s="47"/>
      <c r="BC145" s="267"/>
      <c r="BD145" s="47"/>
      <c r="BF145" s="47"/>
      <c r="BI145" s="47"/>
      <c r="BJ145" s="47"/>
      <c r="BK145" s="47"/>
      <c r="BL145" s="47"/>
      <c r="BM145" s="47"/>
      <c r="BN145" s="47"/>
      <c r="BO145" s="47"/>
      <c r="BP145" s="47"/>
      <c r="BQ145" s="47"/>
      <c r="BR145" s="47"/>
      <c r="BS145" s="47"/>
      <c r="BT145" s="47"/>
      <c r="BU145" s="47"/>
      <c r="BV145" s="185"/>
      <c r="BW145" s="185"/>
      <c r="BX145" s="185"/>
      <c r="BY145" s="185"/>
      <c r="BZ145" s="185"/>
      <c r="CA145" s="185"/>
      <c r="CB145" s="185"/>
      <c r="CC145" s="47"/>
      <c r="CD145" s="47"/>
      <c r="CE145" s="185"/>
      <c r="CF145" s="185"/>
      <c r="CG145" s="185"/>
      <c r="CH145" s="185"/>
      <c r="CI145" s="185"/>
      <c r="CJ145" s="185"/>
      <c r="CK145" s="185"/>
      <c r="CL145" s="185"/>
      <c r="CM145" s="185"/>
      <c r="CN145" s="55"/>
      <c r="CO145" s="55"/>
      <c r="CP145" s="55"/>
      <c r="CQ145" s="55"/>
      <c r="CR145" s="185"/>
      <c r="CS145" s="185"/>
      <c r="CT145" s="185"/>
      <c r="CU145" s="185"/>
      <c r="CV145" s="185"/>
      <c r="CW145" s="185"/>
      <c r="CX145" s="185"/>
    </row>
    <row r="146" spans="9:102" ht="15" customHeight="1" x14ac:dyDescent="0.25">
      <c r="I146" s="234"/>
      <c r="L146" s="63"/>
      <c r="V146" s="67"/>
      <c r="W146" s="304"/>
      <c r="X146" s="67"/>
      <c r="Y146" s="261"/>
      <c r="Z146" s="185"/>
      <c r="AA146" s="185"/>
      <c r="AB146" s="47"/>
      <c r="AC146" s="259"/>
      <c r="AD146" s="47"/>
      <c r="AE146" s="47"/>
      <c r="AF146" s="47"/>
      <c r="AK146" s="47"/>
      <c r="AL146" s="47"/>
      <c r="AM146" s="47"/>
      <c r="AN146" s="47"/>
      <c r="BC146" s="267"/>
      <c r="BD146" s="47"/>
      <c r="BF146" s="47"/>
      <c r="BI146" s="47"/>
      <c r="BJ146" s="47"/>
      <c r="BK146" s="47"/>
      <c r="BL146" s="47"/>
      <c r="BM146" s="47"/>
      <c r="BN146" s="47"/>
      <c r="BO146" s="47"/>
      <c r="BP146" s="47"/>
      <c r="BQ146" s="47"/>
      <c r="BR146" s="47"/>
      <c r="BS146" s="47"/>
      <c r="BT146" s="47"/>
      <c r="BU146" s="47"/>
      <c r="BV146" s="185"/>
      <c r="BW146" s="185"/>
      <c r="BX146" s="185"/>
      <c r="BY146" s="185"/>
      <c r="BZ146" s="185"/>
      <c r="CA146" s="185"/>
      <c r="CB146" s="185"/>
      <c r="CC146" s="47"/>
      <c r="CD146" s="47"/>
      <c r="CE146" s="185"/>
      <c r="CF146" s="185"/>
      <c r="CG146" s="185"/>
      <c r="CH146" s="185"/>
      <c r="CI146" s="185"/>
      <c r="CJ146" s="185"/>
      <c r="CK146" s="185"/>
      <c r="CL146" s="185"/>
      <c r="CM146" s="185"/>
      <c r="CN146" s="55"/>
      <c r="CO146" s="55"/>
      <c r="CP146" s="55"/>
      <c r="CQ146" s="55"/>
      <c r="CR146" s="185"/>
      <c r="CS146" s="185"/>
      <c r="CT146" s="185"/>
      <c r="CU146" s="185"/>
      <c r="CV146" s="185"/>
      <c r="CW146" s="185"/>
      <c r="CX146" s="185"/>
    </row>
    <row r="147" spans="9:102" ht="15" customHeight="1" x14ac:dyDescent="0.25">
      <c r="I147" s="234"/>
      <c r="L147" s="63"/>
      <c r="W147" s="307"/>
      <c r="Y147" s="64"/>
      <c r="AB147" s="185"/>
      <c r="AC147" s="208"/>
      <c r="AD147" s="47"/>
      <c r="AE147" s="47"/>
      <c r="AK147" s="47"/>
      <c r="AL147" s="47"/>
      <c r="AM147" s="47"/>
      <c r="AN147" s="47"/>
      <c r="BC147" s="267"/>
      <c r="BD147" s="47"/>
      <c r="BF147" s="47"/>
      <c r="BI147" s="47"/>
      <c r="BJ147" s="47"/>
      <c r="BK147" s="47"/>
      <c r="BL147" s="47"/>
      <c r="BM147" s="47"/>
      <c r="BN147" s="47"/>
      <c r="BO147" s="47"/>
      <c r="BP147" s="47"/>
      <c r="BQ147" s="47"/>
      <c r="BR147" s="47"/>
      <c r="BS147" s="47"/>
      <c r="BT147" s="47"/>
      <c r="BU147" s="47"/>
      <c r="BV147" s="185"/>
      <c r="BW147" s="185"/>
      <c r="BX147" s="185"/>
      <c r="BY147" s="185"/>
      <c r="BZ147" s="185"/>
      <c r="CA147" s="185"/>
      <c r="CB147" s="185"/>
      <c r="CC147" s="47"/>
      <c r="CD147" s="47"/>
      <c r="CE147" s="185"/>
      <c r="CF147" s="185"/>
      <c r="CG147" s="185"/>
      <c r="CH147" s="185"/>
      <c r="CI147" s="185"/>
      <c r="CJ147" s="185"/>
      <c r="CK147" s="185"/>
      <c r="CL147" s="185"/>
      <c r="CM147" s="185"/>
      <c r="CN147" s="55"/>
      <c r="CO147" s="55"/>
      <c r="CP147" s="55"/>
      <c r="CQ147" s="55"/>
      <c r="CR147" s="185"/>
      <c r="CS147" s="185"/>
      <c r="CT147" s="185"/>
      <c r="CU147" s="185"/>
      <c r="CV147" s="185"/>
      <c r="CW147" s="185"/>
      <c r="CX147" s="185"/>
    </row>
    <row r="148" spans="9:102" ht="15" customHeight="1" x14ac:dyDescent="0.25">
      <c r="L148" s="63"/>
      <c r="W148" s="307"/>
      <c r="Y148" s="64"/>
      <c r="AC148" s="64"/>
      <c r="AE148" s="47"/>
      <c r="BC148" s="267"/>
      <c r="BD148" s="47"/>
      <c r="BF148" s="47"/>
      <c r="BI148" s="47"/>
      <c r="BJ148" s="47"/>
      <c r="BK148" s="47"/>
      <c r="BL148" s="47"/>
      <c r="BM148" s="47"/>
      <c r="BN148" s="47"/>
      <c r="BO148" s="47"/>
      <c r="BP148" s="47"/>
      <c r="BQ148" s="47"/>
      <c r="BR148" s="47"/>
      <c r="BS148" s="47"/>
      <c r="BT148" s="47"/>
      <c r="BU148" s="47"/>
      <c r="BV148" s="185"/>
      <c r="BW148" s="185"/>
      <c r="BX148" s="185"/>
      <c r="BY148" s="185"/>
      <c r="BZ148" s="185"/>
      <c r="CA148" s="185"/>
      <c r="CB148" s="185"/>
      <c r="CC148" s="47"/>
      <c r="CD148" s="47"/>
      <c r="CE148" s="185"/>
      <c r="CF148" s="185"/>
      <c r="CG148" s="185"/>
      <c r="CH148" s="185"/>
      <c r="CI148" s="185"/>
      <c r="CJ148" s="185"/>
      <c r="CK148" s="185"/>
      <c r="CL148" s="185"/>
      <c r="CM148" s="185"/>
      <c r="CN148" s="55"/>
      <c r="CO148" s="55"/>
      <c r="CP148" s="55"/>
      <c r="CQ148" s="55"/>
      <c r="CR148" s="185"/>
      <c r="CS148" s="185"/>
      <c r="CT148" s="185"/>
      <c r="CU148" s="185"/>
      <c r="CV148" s="185"/>
      <c r="CW148" s="185"/>
      <c r="CX148" s="185"/>
    </row>
    <row r="149" spans="9:102" ht="15" customHeight="1" x14ac:dyDescent="0.25">
      <c r="L149" s="63"/>
      <c r="W149" s="307"/>
      <c r="Y149" s="64"/>
      <c r="AC149" s="64"/>
      <c r="BC149" s="267"/>
      <c r="BD149" s="47"/>
      <c r="BF149" s="47"/>
      <c r="BI149" s="47"/>
      <c r="BJ149" s="47"/>
      <c r="BK149" s="47"/>
      <c r="BL149" s="47"/>
      <c r="BM149" s="47"/>
      <c r="BN149" s="47"/>
      <c r="BO149" s="47"/>
      <c r="BP149" s="47"/>
      <c r="BQ149" s="47"/>
      <c r="BR149" s="47"/>
      <c r="BS149" s="47"/>
      <c r="BT149" s="185"/>
      <c r="BU149" s="185"/>
      <c r="BV149" s="185"/>
      <c r="BW149" s="185"/>
      <c r="BX149" s="185"/>
      <c r="BY149" s="185"/>
      <c r="BZ149" s="185"/>
      <c r="CA149" s="185"/>
      <c r="CB149" s="185"/>
      <c r="CC149" s="47"/>
      <c r="CD149" s="47"/>
      <c r="CE149" s="185"/>
      <c r="CF149" s="185"/>
      <c r="CG149" s="185"/>
      <c r="CH149" s="185"/>
      <c r="CI149" s="185"/>
      <c r="CJ149" s="185"/>
      <c r="CK149" s="185"/>
      <c r="CL149" s="185"/>
      <c r="CM149" s="185"/>
      <c r="CN149" s="55"/>
      <c r="CO149" s="55"/>
      <c r="CP149" s="55"/>
      <c r="CQ149" s="55"/>
      <c r="CR149" s="185"/>
      <c r="CS149" s="185"/>
      <c r="CT149" s="185"/>
      <c r="CU149" s="185"/>
      <c r="CV149" s="185"/>
      <c r="CW149" s="185"/>
      <c r="CX149" s="185"/>
    </row>
    <row r="150" spans="9:102" ht="15" customHeight="1" x14ac:dyDescent="0.25">
      <c r="L150" s="63"/>
      <c r="W150" s="307"/>
      <c r="Y150" s="64"/>
      <c r="AC150" s="64"/>
      <c r="BC150" s="267"/>
      <c r="BD150" s="47"/>
      <c r="BF150" s="47"/>
      <c r="BI150" s="47"/>
      <c r="BJ150" s="47"/>
      <c r="BK150" s="67"/>
      <c r="BL150" s="67"/>
      <c r="BM150" s="185"/>
      <c r="BN150" s="185"/>
      <c r="BO150" s="185"/>
      <c r="BP150" s="185"/>
      <c r="BQ150" s="47"/>
      <c r="BR150" s="47"/>
      <c r="BS150" s="47"/>
      <c r="BT150" s="185"/>
      <c r="BU150" s="185"/>
      <c r="BV150" s="185"/>
      <c r="BW150" s="185"/>
      <c r="BX150" s="185"/>
      <c r="BY150" s="185"/>
      <c r="BZ150" s="185"/>
      <c r="CA150" s="185"/>
      <c r="CB150" s="185"/>
      <c r="CC150" s="185"/>
      <c r="CD150" s="185"/>
      <c r="CE150" s="185"/>
      <c r="CF150" s="185"/>
      <c r="CG150" s="185"/>
      <c r="CH150" s="185"/>
      <c r="CI150" s="185"/>
      <c r="CJ150" s="185"/>
      <c r="CK150" s="185"/>
      <c r="CL150" s="185"/>
      <c r="CM150" s="185"/>
      <c r="CN150" s="55"/>
      <c r="CO150" s="55"/>
      <c r="CP150" s="55"/>
      <c r="CQ150" s="55"/>
      <c r="CR150" s="185"/>
      <c r="CS150" s="185"/>
      <c r="CT150" s="185"/>
      <c r="CU150" s="185"/>
      <c r="CV150" s="185"/>
      <c r="CW150" s="185"/>
      <c r="CX150" s="185"/>
    </row>
    <row r="151" spans="9:102" ht="15" customHeight="1" x14ac:dyDescent="0.25">
      <c r="L151" s="63"/>
      <c r="W151" s="307"/>
      <c r="Y151" s="64"/>
      <c r="AC151" s="64"/>
      <c r="BC151" s="267"/>
      <c r="BD151" s="47"/>
      <c r="BF151" s="47"/>
      <c r="BI151" s="47"/>
      <c r="BJ151" s="47"/>
      <c r="BK151" s="67"/>
      <c r="BL151" s="67"/>
      <c r="BM151" s="185"/>
      <c r="BN151" s="185"/>
      <c r="BO151" s="185"/>
      <c r="BP151" s="185"/>
      <c r="BQ151" s="185"/>
      <c r="BR151" s="47"/>
      <c r="BS151" s="47"/>
      <c r="BT151" s="185"/>
      <c r="BU151" s="185"/>
      <c r="BV151" s="185"/>
      <c r="BW151" s="185"/>
      <c r="BX151" s="185"/>
      <c r="BY151" s="185"/>
      <c r="BZ151" s="185"/>
      <c r="CA151" s="185"/>
      <c r="CB151" s="185"/>
      <c r="CC151" s="185"/>
      <c r="CD151" s="185"/>
      <c r="CE151" s="185"/>
      <c r="CF151" s="185"/>
      <c r="CG151" s="185"/>
      <c r="CH151" s="185"/>
      <c r="CI151" s="185"/>
      <c r="CJ151" s="185"/>
      <c r="CK151" s="185"/>
      <c r="CL151" s="185"/>
      <c r="CM151" s="185"/>
      <c r="CN151" s="55"/>
      <c r="CO151" s="55"/>
      <c r="CP151" s="55"/>
      <c r="CQ151" s="55"/>
      <c r="CR151" s="185"/>
      <c r="CS151" s="185"/>
      <c r="CT151" s="185"/>
      <c r="CU151" s="185"/>
      <c r="CV151" s="185"/>
      <c r="CW151" s="185"/>
      <c r="CX151" s="185"/>
    </row>
    <row r="152" spans="9:102" ht="15" customHeight="1" x14ac:dyDescent="0.25">
      <c r="L152" s="63"/>
      <c r="W152" s="307"/>
      <c r="Y152" s="64"/>
      <c r="AC152" s="64"/>
      <c r="BC152" s="267"/>
      <c r="BD152" s="47"/>
      <c r="BF152" s="47"/>
      <c r="BI152" s="47"/>
      <c r="BJ152" s="47"/>
      <c r="BK152" s="185"/>
      <c r="BL152" s="185"/>
      <c r="BM152" s="185"/>
      <c r="BN152" s="185"/>
      <c r="BO152" s="185"/>
      <c r="BP152" s="185"/>
      <c r="BQ152" s="185"/>
      <c r="BR152" s="47"/>
      <c r="BS152" s="47"/>
      <c r="BT152" s="185"/>
      <c r="BU152" s="185"/>
      <c r="BV152" s="185"/>
      <c r="BW152" s="185"/>
      <c r="BX152" s="185"/>
      <c r="BY152" s="185"/>
      <c r="BZ152" s="185"/>
      <c r="CA152" s="185"/>
      <c r="CB152" s="185"/>
      <c r="CC152" s="185"/>
      <c r="CD152" s="185"/>
      <c r="CE152" s="185"/>
      <c r="CF152" s="185"/>
      <c r="CG152" s="185"/>
      <c r="CH152" s="185"/>
      <c r="CI152" s="185"/>
      <c r="CJ152" s="185"/>
      <c r="CK152" s="185"/>
      <c r="CL152" s="185"/>
      <c r="CM152" s="185"/>
      <c r="CN152" s="55"/>
      <c r="CO152" s="55"/>
      <c r="CP152" s="55"/>
      <c r="CQ152" s="55"/>
    </row>
    <row r="153" spans="9:102" ht="15" customHeight="1" x14ac:dyDescent="0.25">
      <c r="L153" s="63"/>
      <c r="W153" s="307"/>
      <c r="Y153" s="64"/>
      <c r="AC153" s="64"/>
      <c r="BC153" s="267"/>
      <c r="BD153" s="47"/>
      <c r="BF153" s="47"/>
      <c r="BI153" s="47"/>
      <c r="BJ153" s="47"/>
      <c r="BK153" s="185"/>
      <c r="BL153" s="185"/>
      <c r="BM153" s="185"/>
      <c r="BN153" s="185"/>
      <c r="BO153" s="185"/>
      <c r="BP153" s="185"/>
      <c r="BQ153" s="185"/>
      <c r="BR153" s="47"/>
      <c r="BS153" s="47"/>
      <c r="BT153" s="185"/>
      <c r="BU153" s="185"/>
      <c r="BY153" s="185"/>
      <c r="BZ153" s="185"/>
      <c r="CA153" s="185"/>
      <c r="CB153" s="185"/>
      <c r="CC153" s="185"/>
      <c r="CD153" s="185"/>
      <c r="CE153" s="185"/>
      <c r="CF153" s="185"/>
      <c r="CG153" s="185"/>
      <c r="CM153" s="185"/>
      <c r="CN153" s="55"/>
      <c r="CO153" s="55"/>
      <c r="CP153" s="55"/>
      <c r="CQ153" s="55"/>
    </row>
    <row r="154" spans="9:102" ht="15" customHeight="1" x14ac:dyDescent="0.25">
      <c r="L154" s="63"/>
      <c r="W154" s="307"/>
      <c r="Y154" s="64"/>
      <c r="AC154" s="64"/>
      <c r="BC154" s="267"/>
      <c r="BD154" s="47"/>
      <c r="BF154" s="47"/>
      <c r="BI154" s="67"/>
      <c r="BJ154" s="47"/>
      <c r="BK154" s="185"/>
      <c r="BL154" s="185"/>
      <c r="BM154" s="185"/>
      <c r="BN154" s="185"/>
      <c r="BO154" s="185"/>
      <c r="BP154" s="185"/>
      <c r="BQ154" s="185"/>
      <c r="BR154" s="47"/>
      <c r="BS154" s="47"/>
      <c r="BT154" s="185"/>
      <c r="BU154" s="185"/>
      <c r="CB154" s="185"/>
      <c r="CC154" s="185"/>
      <c r="CD154" s="185"/>
      <c r="CE154" s="185"/>
      <c r="CF154" s="185"/>
      <c r="CG154" s="185"/>
      <c r="CN154" s="55"/>
      <c r="CO154" s="55"/>
      <c r="CP154" s="55"/>
      <c r="CQ154" s="55"/>
    </row>
    <row r="155" spans="9:102" ht="15" customHeight="1" x14ac:dyDescent="0.25">
      <c r="L155" s="63"/>
      <c r="W155" s="307"/>
      <c r="Y155" s="64"/>
      <c r="AC155" s="64"/>
      <c r="BC155" s="267"/>
      <c r="BD155" s="47"/>
      <c r="BF155" s="47"/>
      <c r="BI155" s="67"/>
      <c r="BJ155" s="67"/>
      <c r="BK155" s="185"/>
      <c r="BL155" s="185"/>
      <c r="BM155" s="185"/>
      <c r="BN155" s="185"/>
      <c r="BO155" s="185"/>
      <c r="BP155" s="185"/>
      <c r="BQ155" s="185"/>
      <c r="BR155" s="185"/>
      <c r="BS155" s="185"/>
      <c r="BT155" s="185"/>
      <c r="BU155" s="185"/>
      <c r="CC155" s="185"/>
      <c r="CD155" s="185"/>
      <c r="CE155" s="185"/>
      <c r="CF155" s="185"/>
      <c r="CN155" s="55"/>
      <c r="CO155" s="55"/>
      <c r="CP155" s="55"/>
      <c r="CQ155" s="55"/>
    </row>
    <row r="156" spans="9:102" ht="15" customHeight="1" x14ac:dyDescent="0.25">
      <c r="L156" s="63"/>
      <c r="W156" s="307"/>
      <c r="Y156" s="64"/>
      <c r="AC156" s="64"/>
      <c r="BC156" s="267"/>
      <c r="BD156" s="47"/>
      <c r="BF156" s="47"/>
      <c r="BI156" s="67"/>
      <c r="BJ156" s="67"/>
      <c r="BK156" s="185"/>
      <c r="BL156" s="185"/>
      <c r="BM156" s="185"/>
      <c r="BN156" s="185"/>
      <c r="BO156" s="185"/>
      <c r="BP156" s="185"/>
      <c r="BQ156" s="185"/>
      <c r="BR156" s="185"/>
      <c r="BS156" s="185"/>
      <c r="BT156" s="185"/>
      <c r="BU156" s="185"/>
      <c r="CC156" s="185"/>
      <c r="CD156" s="185"/>
      <c r="CE156" s="185"/>
      <c r="CF156" s="185"/>
      <c r="CN156" s="55"/>
      <c r="CO156" s="55"/>
      <c r="CP156" s="55"/>
      <c r="CQ156" s="55"/>
    </row>
    <row r="157" spans="9:102" ht="15" customHeight="1" x14ac:dyDescent="0.25">
      <c r="L157" s="63"/>
      <c r="W157" s="307"/>
      <c r="Y157" s="64"/>
      <c r="AC157" s="64"/>
      <c r="BC157" s="267"/>
      <c r="BD157" s="47"/>
      <c r="BF157" s="47"/>
      <c r="BI157" s="185"/>
      <c r="BJ157" s="185"/>
      <c r="BK157" s="185"/>
      <c r="BL157" s="185"/>
      <c r="BM157" s="185"/>
      <c r="BN157" s="185"/>
      <c r="BO157" s="185"/>
      <c r="BP157" s="185"/>
      <c r="BQ157" s="185"/>
      <c r="BR157" s="185"/>
      <c r="BS157" s="185"/>
      <c r="BT157" s="185"/>
      <c r="BU157" s="185"/>
      <c r="CC157" s="185"/>
      <c r="CD157" s="185"/>
      <c r="CN157" s="47"/>
      <c r="CO157" s="55"/>
      <c r="CP157" s="185"/>
      <c r="CQ157" s="185"/>
    </row>
    <row r="158" spans="9:102" ht="15" customHeight="1" x14ac:dyDescent="0.25">
      <c r="L158" s="63"/>
      <c r="W158" s="307"/>
      <c r="Y158" s="64"/>
      <c r="AC158" s="64"/>
      <c r="BC158" s="267"/>
      <c r="BD158" s="47"/>
      <c r="BF158" s="47"/>
      <c r="BI158" s="185"/>
      <c r="BJ158" s="185"/>
      <c r="BK158" s="185"/>
      <c r="BL158" s="185"/>
      <c r="BM158" s="185"/>
      <c r="BN158" s="185"/>
      <c r="BO158" s="185"/>
      <c r="BP158" s="185"/>
      <c r="BQ158" s="185"/>
      <c r="BR158" s="185"/>
      <c r="BS158" s="185"/>
      <c r="BT158" s="185"/>
      <c r="BU158" s="185"/>
      <c r="CC158" s="185"/>
      <c r="CD158" s="185"/>
      <c r="CN158" s="185"/>
      <c r="CO158" s="185"/>
      <c r="CP158" s="185"/>
      <c r="CQ158" s="185"/>
    </row>
    <row r="159" spans="9:102" ht="15" customHeight="1" x14ac:dyDescent="0.25">
      <c r="L159" s="63"/>
      <c r="W159" s="307"/>
      <c r="Y159" s="64"/>
      <c r="AC159" s="64"/>
      <c r="BF159" s="47"/>
      <c r="BI159" s="185"/>
      <c r="BJ159" s="185"/>
      <c r="BK159" s="185"/>
      <c r="BL159" s="185"/>
      <c r="BM159" s="185"/>
      <c r="BN159" s="185"/>
      <c r="BO159" s="185"/>
      <c r="BP159" s="185"/>
      <c r="BQ159" s="185"/>
      <c r="BR159" s="185"/>
      <c r="BS159" s="185"/>
      <c r="BT159" s="185"/>
      <c r="BU159" s="185"/>
      <c r="CC159" s="185"/>
      <c r="CD159" s="185"/>
      <c r="CN159" s="185"/>
      <c r="CO159" s="185"/>
      <c r="CP159" s="185"/>
      <c r="CQ159" s="185"/>
    </row>
    <row r="160" spans="9:102" ht="15" customHeight="1" x14ac:dyDescent="0.25">
      <c r="L160" s="63"/>
      <c r="W160" s="307"/>
      <c r="Y160" s="64"/>
      <c r="AC160" s="64"/>
      <c r="BC160" s="267"/>
      <c r="BD160" s="47"/>
      <c r="BF160" s="47"/>
      <c r="BI160" s="185"/>
      <c r="BJ160" s="185"/>
      <c r="BK160" s="185"/>
      <c r="BL160" s="185"/>
      <c r="BM160" s="185"/>
      <c r="BN160" s="185"/>
      <c r="BO160" s="185"/>
      <c r="BP160" s="185"/>
      <c r="BQ160" s="185"/>
      <c r="BR160" s="185"/>
      <c r="BS160" s="185"/>
      <c r="BT160" s="185"/>
      <c r="BU160" s="185"/>
      <c r="CC160" s="185"/>
      <c r="CD160" s="185"/>
      <c r="CN160" s="185"/>
      <c r="CO160" s="185"/>
      <c r="CP160" s="185"/>
      <c r="CQ160" s="185"/>
    </row>
    <row r="161" spans="12:95" ht="15" customHeight="1" x14ac:dyDescent="0.25">
      <c r="L161" s="63"/>
      <c r="W161" s="307"/>
      <c r="Y161" s="64"/>
      <c r="AC161" s="64"/>
      <c r="BC161" s="267"/>
      <c r="BD161" s="47"/>
      <c r="BF161" s="47"/>
      <c r="BI161" s="185"/>
      <c r="BJ161" s="185"/>
      <c r="BK161" s="185"/>
      <c r="BL161" s="185"/>
      <c r="BM161" s="185"/>
      <c r="BN161" s="185"/>
      <c r="BO161" s="185"/>
      <c r="BP161" s="185"/>
      <c r="BQ161" s="185"/>
      <c r="BR161" s="185"/>
      <c r="BS161" s="185"/>
      <c r="BT161" s="185"/>
      <c r="BU161" s="185"/>
      <c r="CC161" s="185"/>
      <c r="CD161" s="185"/>
      <c r="CN161" s="185"/>
      <c r="CO161" s="185"/>
      <c r="CP161" s="185"/>
      <c r="CQ161" s="185"/>
    </row>
    <row r="162" spans="12:95" ht="15" customHeight="1" x14ac:dyDescent="0.25">
      <c r="L162" s="63"/>
      <c r="W162" s="307"/>
      <c r="Y162" s="64"/>
      <c r="AC162" s="64"/>
      <c r="BI162" s="185"/>
      <c r="BJ162" s="185"/>
      <c r="BK162" s="185"/>
      <c r="BL162" s="185"/>
      <c r="BM162" s="185"/>
      <c r="BN162" s="185"/>
      <c r="BO162" s="185"/>
      <c r="BP162" s="185"/>
      <c r="BQ162" s="185"/>
      <c r="BR162" s="185"/>
      <c r="BS162" s="185"/>
      <c r="BT162" s="185"/>
      <c r="BU162" s="185"/>
      <c r="CC162" s="185"/>
      <c r="CD162" s="185"/>
      <c r="CN162" s="185"/>
      <c r="CO162" s="185"/>
      <c r="CP162" s="185"/>
      <c r="CQ162" s="185"/>
    </row>
    <row r="163" spans="12:95" ht="15" customHeight="1" x14ac:dyDescent="0.25">
      <c r="L163" s="63"/>
      <c r="W163" s="307"/>
      <c r="Y163" s="64"/>
      <c r="AC163" s="64"/>
      <c r="BI163" s="185"/>
      <c r="BJ163" s="185"/>
      <c r="BK163" s="185"/>
      <c r="BL163" s="185"/>
      <c r="BM163" s="185"/>
      <c r="BN163" s="185"/>
      <c r="BO163" s="185"/>
      <c r="BP163" s="185"/>
      <c r="BQ163" s="185"/>
      <c r="BR163" s="185"/>
      <c r="BS163" s="185"/>
      <c r="BT163" s="185"/>
      <c r="BU163" s="185"/>
      <c r="CC163" s="185"/>
      <c r="CD163" s="185"/>
      <c r="CN163" s="185"/>
      <c r="CO163" s="185"/>
      <c r="CP163" s="185"/>
      <c r="CQ163" s="185"/>
    </row>
    <row r="164" spans="12:95" ht="15" customHeight="1" x14ac:dyDescent="0.25">
      <c r="BI164" s="185"/>
      <c r="BJ164" s="185"/>
      <c r="BK164" s="185"/>
      <c r="BL164" s="185"/>
      <c r="BM164" s="185"/>
      <c r="BN164" s="185"/>
      <c r="BO164" s="185"/>
      <c r="BP164" s="185"/>
      <c r="BQ164" s="185"/>
      <c r="BR164" s="185"/>
      <c r="BS164" s="185"/>
      <c r="CC164" s="185"/>
      <c r="CD164" s="185"/>
      <c r="CN164" s="185"/>
      <c r="CO164" s="185"/>
      <c r="CP164" s="185"/>
      <c r="CQ164" s="185"/>
    </row>
    <row r="165" spans="12:95" ht="15" customHeight="1" x14ac:dyDescent="0.25">
      <c r="BI165" s="185"/>
      <c r="BJ165" s="185"/>
      <c r="BQ165" s="185"/>
      <c r="BR165" s="185"/>
      <c r="BS165" s="185"/>
      <c r="CN165" s="185"/>
      <c r="CO165" s="185"/>
      <c r="CP165" s="185"/>
      <c r="CQ165" s="185"/>
    </row>
    <row r="166" spans="12:95" ht="15" customHeight="1" x14ac:dyDescent="0.25">
      <c r="BI166" s="185"/>
      <c r="BJ166" s="185"/>
      <c r="BR166" s="185"/>
      <c r="BS166" s="185"/>
      <c r="CN166" s="185"/>
      <c r="CO166" s="185"/>
      <c r="CP166" s="185"/>
      <c r="CQ166" s="185"/>
    </row>
    <row r="167" spans="12:95" ht="15" customHeight="1" x14ac:dyDescent="0.25">
      <c r="BI167" s="185"/>
      <c r="BJ167" s="185"/>
      <c r="BR167" s="185"/>
      <c r="BS167" s="185"/>
      <c r="CN167" s="185"/>
      <c r="CO167" s="185"/>
      <c r="CP167" s="185"/>
      <c r="CQ167" s="185"/>
    </row>
    <row r="168" spans="12:95" ht="15" customHeight="1" x14ac:dyDescent="0.25">
      <c r="BI168" s="185"/>
      <c r="BJ168" s="185"/>
      <c r="BR168" s="185"/>
      <c r="BS168" s="185"/>
      <c r="CN168" s="185"/>
      <c r="CO168" s="185"/>
      <c r="CP168" s="185"/>
      <c r="CQ168" s="185"/>
    </row>
    <row r="169" spans="12:95" ht="15" customHeight="1" x14ac:dyDescent="0.25">
      <c r="BI169" s="185"/>
      <c r="BJ169" s="185"/>
      <c r="BR169" s="185"/>
      <c r="BS169" s="185"/>
      <c r="CN169" s="185"/>
      <c r="CO169" s="185"/>
      <c r="CP169" s="185"/>
      <c r="CQ169" s="185"/>
    </row>
    <row r="170" spans="12:95" ht="15" customHeight="1" x14ac:dyDescent="0.25">
      <c r="CN170" s="185"/>
      <c r="CO170" s="185"/>
      <c r="CP170" s="185"/>
      <c r="CQ170" s="185"/>
    </row>
    <row r="171" spans="12:95" ht="15" customHeight="1" x14ac:dyDescent="0.25">
      <c r="CN171" s="185"/>
      <c r="CO171" s="185"/>
      <c r="CP171" s="185"/>
      <c r="CQ171" s="185"/>
    </row>
    <row r="172" spans="12:95" ht="15" customHeight="1" x14ac:dyDescent="0.25">
      <c r="CN172" s="185"/>
      <c r="CO172" s="185"/>
    </row>
    <row r="173" spans="12:95" ht="15" customHeight="1" x14ac:dyDescent="0.25"/>
    <row r="174" spans="12:95" ht="15" customHeight="1" x14ac:dyDescent="0.25"/>
  </sheetData>
  <autoFilter ref="A1:BF67" xr:uid="{00000000-0009-0000-0000-000004000000}">
    <filterColumn colId="11" showButton="0"/>
    <filterColumn colId="14" showButton="0"/>
    <filterColumn colId="16" showButton="0"/>
    <filterColumn colId="19" showButton="0"/>
    <filterColumn colId="23" showButton="0"/>
    <filterColumn colId="27" showButton="0"/>
    <filterColumn colId="31" showButton="0"/>
    <filterColumn colId="36" showButton="0"/>
    <filterColumn colId="40" showButton="0"/>
    <filterColumn colId="43" showButton="0"/>
  </autoFilter>
  <sortState xmlns:xlrd2="http://schemas.microsoft.com/office/spreadsheetml/2017/richdata2" ref="A3:AW71">
    <sortCondition ref="I3:I71"/>
  </sortState>
  <mergeCells count="102">
    <mergeCell ref="CZ1:CZ2"/>
    <mergeCell ref="AK88:AL88"/>
    <mergeCell ref="G1:G2"/>
    <mergeCell ref="H1:H2"/>
    <mergeCell ref="I1:I2"/>
    <mergeCell ref="J1:J2"/>
    <mergeCell ref="L1:M1"/>
    <mergeCell ref="N1:N2"/>
    <mergeCell ref="A1:A2"/>
    <mergeCell ref="B1:B2"/>
    <mergeCell ref="C1:C2"/>
    <mergeCell ref="D1:D2"/>
    <mergeCell ref="E1:E2"/>
    <mergeCell ref="F1:F2"/>
    <mergeCell ref="X1:Y1"/>
    <mergeCell ref="Z1:Z2"/>
    <mergeCell ref="AA1:AA2"/>
    <mergeCell ref="AB1:AC1"/>
    <mergeCell ref="AD1:AD2"/>
    <mergeCell ref="AE1:AE2"/>
    <mergeCell ref="O1:P1"/>
    <mergeCell ref="Q1:R1"/>
    <mergeCell ref="S1:S2"/>
    <mergeCell ref="T1:U1"/>
    <mergeCell ref="V1:V2"/>
    <mergeCell ref="W1:W2"/>
    <mergeCell ref="AN1:AN2"/>
    <mergeCell ref="AO1:AP1"/>
    <mergeCell ref="AQ1:AQ2"/>
    <mergeCell ref="AR1:AS1"/>
    <mergeCell ref="AT1:AT2"/>
    <mergeCell ref="AU1:AU2"/>
    <mergeCell ref="AF1:AG1"/>
    <mergeCell ref="AH1:AH2"/>
    <mergeCell ref="AI1:AI2"/>
    <mergeCell ref="AJ1:AJ2"/>
    <mergeCell ref="AK1:AL1"/>
    <mergeCell ref="AM1:AM2"/>
    <mergeCell ref="BB1:BB2"/>
    <mergeCell ref="BC1:BC2"/>
    <mergeCell ref="BD1:BD2"/>
    <mergeCell ref="BE1:BE2"/>
    <mergeCell ref="BF1:BF2"/>
    <mergeCell ref="AV1:AV2"/>
    <mergeCell ref="AW1:AW2"/>
    <mergeCell ref="AX1:AX2"/>
    <mergeCell ref="AY1:AY2"/>
    <mergeCell ref="AZ1:AZ2"/>
    <mergeCell ref="BA1:BA2"/>
    <mergeCell ref="BQ1:BQ2"/>
    <mergeCell ref="BR1:BR2"/>
    <mergeCell ref="BV1:BV2"/>
    <mergeCell ref="BW1:BW2"/>
    <mergeCell ref="BX1:BX2"/>
    <mergeCell ref="BK1:BK2"/>
    <mergeCell ref="BL1:BL2"/>
    <mergeCell ref="BM1:BM2"/>
    <mergeCell ref="BN1:BN2"/>
    <mergeCell ref="BO1:BO2"/>
    <mergeCell ref="BP1:BP2"/>
    <mergeCell ref="BS1:BS2"/>
    <mergeCell ref="CG1:CG2"/>
    <mergeCell ref="CH1:CH2"/>
    <mergeCell ref="CI1:CI2"/>
    <mergeCell ref="CJ1:CJ2"/>
    <mergeCell ref="CK1:CK2"/>
    <mergeCell ref="CL1:CL2"/>
    <mergeCell ref="BY1:BY2"/>
    <mergeCell ref="BZ1:BZ2"/>
    <mergeCell ref="CA1:CA2"/>
    <mergeCell ref="CB1:CB2"/>
    <mergeCell ref="CC1:CC2"/>
    <mergeCell ref="CD1:CD2"/>
    <mergeCell ref="CU1:CU2"/>
    <mergeCell ref="CV1:CV2"/>
    <mergeCell ref="CW1:CW2"/>
    <mergeCell ref="CX1:CX2"/>
    <mergeCell ref="CY1:CY2"/>
    <mergeCell ref="CM1:CM2"/>
    <mergeCell ref="CN1:CN2"/>
    <mergeCell ref="CR1:CR2"/>
    <mergeCell ref="CS1:CS2"/>
    <mergeCell ref="CT1:CT2"/>
    <mergeCell ref="CO1:CO2"/>
    <mergeCell ref="A3:A11"/>
    <mergeCell ref="A12:A18"/>
    <mergeCell ref="A19:A34"/>
    <mergeCell ref="A35:A50"/>
    <mergeCell ref="A51:A67"/>
    <mergeCell ref="U72:V72"/>
    <mergeCell ref="AO72:AP72"/>
    <mergeCell ref="AF73:AF75"/>
    <mergeCell ref="AF81:AF82"/>
    <mergeCell ref="M78:M79"/>
    <mergeCell ref="N78:N79"/>
    <mergeCell ref="I74:J74"/>
    <mergeCell ref="M73:M75"/>
    <mergeCell ref="N73:N75"/>
    <mergeCell ref="M76:M77"/>
    <mergeCell ref="N76:N77"/>
    <mergeCell ref="L78:L79"/>
    <mergeCell ref="S78:S79"/>
  </mergeCells>
  <conditionalFormatting sqref="K3:K70">
    <cfRule type="cellIs" dxfId="88" priority="168" operator="equal">
      <formula>"Escalated( مصعدة)"</formula>
    </cfRule>
    <cfRule type="cellIs" dxfId="87" priority="169" operator="equal">
      <formula>"More than 72 Hours"</formula>
    </cfRule>
    <cfRule type="cellIs" dxfId="86" priority="170" operator="equal">
      <formula>"72 Hours"</formula>
    </cfRule>
    <cfRule type="cellIs" dxfId="85" priority="171" operator="equal">
      <formula>"48 Hours"</formula>
    </cfRule>
    <cfRule type="cellIs" dxfId="84" priority="172" operator="equal">
      <formula>"24 Hours"</formula>
    </cfRule>
  </conditionalFormatting>
  <conditionalFormatting sqref="BA3:BA67">
    <cfRule type="cellIs" dxfId="83" priority="1" operator="equal">
      <formula>1</formula>
    </cfRule>
  </conditionalFormatting>
  <conditionalFormatting sqref="BD1:BD71 BD141:BD158 BD160:BD1048576">
    <cfRule type="cellIs" dxfId="81" priority="179" stopIfTrue="1" operator="equal">
      <formula>"Satisfied"</formula>
    </cfRule>
  </conditionalFormatting>
  <conditionalFormatting sqref="BD72:BD85 BD87:BD89 BD103:BD134">
    <cfRule type="cellIs" dxfId="79" priority="167" stopIfTrue="1" operator="equal">
      <formula>"Satisfied"</formula>
    </cfRule>
  </conditionalFormatting>
  <conditionalFormatting sqref="BE3:BE67">
    <cfRule type="cellIs" dxfId="76" priority="173" operator="equal">
      <formula>"Patient"</formula>
    </cfRule>
    <cfRule type="cellIs" dxfId="75" priority="174" operator="equal">
      <formula>"Hospital"</formula>
    </cfRule>
  </conditionalFormatting>
  <conditionalFormatting sqref="BI99">
    <cfRule type="cellIs" dxfId="74" priority="200" operator="equal">
      <formula>"Dissatisfied"</formula>
    </cfRule>
    <cfRule type="cellIs" dxfId="73" priority="201" operator="equal">
      <formula>"Neutral"</formula>
    </cfRule>
    <cfRule type="cellIs" dxfId="72" priority="202" operator="equal">
      <formula>"Satisfied"</formula>
    </cfRule>
  </conditionalFormatting>
  <conditionalFormatting sqref="BS3:BS5">
    <cfRule type="cellIs" dxfId="71" priority="91" operator="equal">
      <formula>"Escalated( مصعدة)"</formula>
    </cfRule>
    <cfRule type="cellIs" dxfId="70" priority="92" operator="equal">
      <formula>"More than 72 Hours"</formula>
    </cfRule>
    <cfRule type="cellIs" dxfId="69" priority="93" operator="equal">
      <formula>"72 Hours"</formula>
    </cfRule>
    <cfRule type="cellIs" dxfId="68" priority="94" operator="equal">
      <formula>"48 Hours"</formula>
    </cfRule>
    <cfRule type="cellIs" dxfId="67" priority="95" operator="equal">
      <formula>"24 Hours"</formula>
    </cfRule>
  </conditionalFormatting>
  <conditionalFormatting sqref="CD3:CD16">
    <cfRule type="cellIs" dxfId="66" priority="86" operator="equal">
      <formula>"Escalated( مصعدة)"</formula>
    </cfRule>
    <cfRule type="cellIs" dxfId="65" priority="87" operator="equal">
      <formula>"More than 72 Hours"</formula>
    </cfRule>
    <cfRule type="cellIs" dxfId="64" priority="88" operator="equal">
      <formula>"72 Hours"</formula>
    </cfRule>
    <cfRule type="cellIs" dxfId="63" priority="89" operator="equal">
      <formula>"48 Hours"</formula>
    </cfRule>
    <cfRule type="cellIs" dxfId="62" priority="90" operator="equal">
      <formula>"24 Hours"</formula>
    </cfRule>
  </conditionalFormatting>
  <conditionalFormatting sqref="CO3:CO33">
    <cfRule type="cellIs" dxfId="61" priority="81" operator="equal">
      <formula>"Escalated( مصعدة)"</formula>
    </cfRule>
    <cfRule type="cellIs" dxfId="60" priority="82" operator="equal">
      <formula>"More than 72 Hours"</formula>
    </cfRule>
    <cfRule type="cellIs" dxfId="59" priority="83" operator="equal">
      <formula>"72 Hours"</formula>
    </cfRule>
    <cfRule type="cellIs" dxfId="58" priority="84" operator="equal">
      <formula>"48 Hours"</formula>
    </cfRule>
    <cfRule type="cellIs" dxfId="57" priority="85" operator="equal">
      <formula>"24 Hours"</formula>
    </cfRule>
  </conditionalFormatting>
  <conditionalFormatting sqref="CZ3:CZ19">
    <cfRule type="cellIs" dxfId="56" priority="101" operator="equal">
      <formula>"Escalated( مصعدة)"</formula>
    </cfRule>
    <cfRule type="cellIs" dxfId="55" priority="102" operator="equal">
      <formula>"More than 72 Hours"</formula>
    </cfRule>
    <cfRule type="cellIs" dxfId="54" priority="103" operator="equal">
      <formula>"72 Hours"</formula>
    </cfRule>
    <cfRule type="cellIs" dxfId="53" priority="104" operator="equal">
      <formula>"48 Hours"</formula>
    </cfRule>
    <cfRule type="cellIs" dxfId="52" priority="105" operator="equal">
      <formula>"24 Hours"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78" stopIfTrue="1" operator="equal" id="{B7D0C565-0D9C-49BC-B148-628C28C9933A}">
            <xm:f>'[2023 Q4.xlsx]Dropdown'!#REF!</xm:f>
            <x14:dxf>
              <fill>
                <patternFill>
                  <bgColor rgb="FFFFEB9C"/>
                </patternFill>
              </fill>
            </x14:dxf>
          </x14:cfRule>
          <xm:sqref>BD1:BD71 BD141:BD158 BD160:BD1048576</xm:sqref>
        </x14:conditionalFormatting>
        <x14:conditionalFormatting xmlns:xm="http://schemas.microsoft.com/office/excel/2006/main">
          <x14:cfRule type="cellIs" priority="166" stopIfTrue="1" operator="equal" id="{EA03F881-2CB3-488C-8C57-BAF0DE293C05}">
            <xm:f>'[2023 Q4.xlsx]Dropdown'!#REF!</xm:f>
            <x14:dxf>
              <fill>
                <patternFill>
                  <bgColor rgb="FFFFEB9C"/>
                </patternFill>
              </fill>
            </x14:dxf>
          </x14:cfRule>
          <xm:sqref>BD72:BD85 BD87:BD89 BD103:BD134</xm:sqref>
        </x14:conditionalFormatting>
        <x14:conditionalFormatting xmlns:xm="http://schemas.microsoft.com/office/excel/2006/main">
          <x14:cfRule type="cellIs" priority="177" stopIfTrue="1" operator="equal" id="{37D5DB53-7C85-45BC-A40C-A8CB2F665DF2}">
            <xm:f>'[2023 Q4.xlsx]Dropdown'!#REF!</xm:f>
            <x14:dxf>
              <fill>
                <patternFill>
                  <bgColor rgb="FFFFC7CE"/>
                </patternFill>
              </fill>
            </x14:dxf>
          </x14:cfRule>
          <xm:sqref>BD1:BF71 BD103:BD134 BE101:BF132 BD141:BD158 BD160:BF1048576</xm:sqref>
        </x14:conditionalFormatting>
        <x14:conditionalFormatting xmlns:xm="http://schemas.microsoft.com/office/excel/2006/main">
          <x14:cfRule type="cellIs" priority="165" stopIfTrue="1" operator="equal" id="{4A9D1EA6-6C2E-4C43-8758-A369863B1855}">
            <xm:f>'[2023 Q4.xlsx]Dropdown'!#REF!</xm:f>
            <x14:dxf>
              <fill>
                <patternFill>
                  <bgColor rgb="FFFFC7CE"/>
                </patternFill>
              </fill>
            </x14:dxf>
          </x14:cfRule>
          <xm:sqref>BD72:BF85 BD87:BF89 BE139:BF159</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400-000000000000}">
          <x14:formula1>
            <xm:f>'C:\Users\n.pr012\OneDrive - Al Hammadi\Patient Experience Department\Final Reports - Complaints Portal\1.1. Complaints Reports\[Complaints Report - 2025.xlsx]DropDown'!#REF!</xm:f>
          </x14:formula1>
          <xm:sqref>AR102 AR92</xm:sqref>
        </x14:dataValidation>
        <x14:dataValidation type="list" allowBlank="1" showInputMessage="1" showErrorMessage="1" xr:uid="{00000000-0002-0000-0400-000001000000}">
          <x14:formula1>
            <xm:f>'C:\Users\n.patientrelations03\Desktop\[2023 Q4.xlsx]Dropdown'!#REF!</xm:f>
          </x14:formula1>
          <xm:sqref>K1:K2 K71:K94 BD87:BD89 BD103:BD134 BD1:BD85 BD141:BD158 BD160:BD1048576 K110:K127 K129:K1048576 K101:K107 AY24 AY32 AY35 AY50 AY52:AY53</xm:sqref>
        </x14:dataValidation>
        <x14:dataValidation type="list" allowBlank="1" showInputMessage="1" showErrorMessage="1" xr:uid="{00000000-0002-0000-0400-000002000000}">
          <x14:formula1>
            <xm:f>Dropdown!$A$1:$A$5</xm:f>
          </x14:formula1>
          <xm:sqref>BS3:BS5 K3:K70 CD3:CD16 CZ3:CZ19 CO3:CO33</xm:sqref>
        </x14:dataValidation>
        <x14:dataValidation type="list" allowBlank="1" showInputMessage="1" showErrorMessage="1" xr:uid="{00000000-0002-0000-0400-000003000000}">
          <x14:formula1>
            <xm:f>Dropdown!$A$16:$A$17</xm:f>
          </x14:formula1>
          <xm:sqref>BE3:BE67</xm:sqref>
        </x14:dataValidation>
        <x14:dataValidation type="list" allowBlank="1" showInputMessage="1" showErrorMessage="1" xr:uid="{00000000-0002-0000-0400-000004000000}">
          <x14:formula1>
            <xm:f>Dropdown!$H$3:$H$5</xm:f>
          </x14:formula1>
          <xm:sqref>AX3:AX67</xm:sqref>
        </x14:dataValidation>
        <x14:dataValidation type="list" allowBlank="1" showInputMessage="1" showErrorMessage="1" xr:uid="{00000000-0002-0000-0400-000005000000}">
          <x14:formula1>
            <xm:f>Dropdown!$J$3:$J$8</xm:f>
          </x14:formula1>
          <xm:sqref>AY3:AY23 AY25:AY31 AY33:AY34 AY36:AY49 AY51 AY54:AY67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N172"/>
  <sheetViews>
    <sheetView tabSelected="1" topLeftCell="AU1" zoomScaleNormal="100" workbookViewId="0">
      <selection activeCell="AW69" sqref="AW69"/>
    </sheetView>
  </sheetViews>
  <sheetFormatPr defaultColWidth="9.5703125" defaultRowHeight="15" x14ac:dyDescent="0.25"/>
  <cols>
    <col min="1" max="1" width="11.140625" style="123" bestFit="1" customWidth="1"/>
    <col min="2" max="2" width="5.85546875" style="4" bestFit="1" customWidth="1"/>
    <col min="3" max="3" width="10.28515625" style="65" customWidth="1"/>
    <col min="4" max="4" width="11.85546875" style="4" bestFit="1" customWidth="1"/>
    <col min="5" max="5" width="12.85546875" style="4" customWidth="1"/>
    <col min="6" max="6" width="16.85546875" style="4" customWidth="1"/>
    <col min="7" max="7" width="14.85546875" style="4" bestFit="1" customWidth="1"/>
    <col min="8" max="8" width="27.85546875" style="4" customWidth="1"/>
    <col min="9" max="9" width="19.85546875" style="234" customWidth="1"/>
    <col min="10" max="10" width="16.28515625" style="4" customWidth="1"/>
    <col min="11" max="11" width="21.140625" style="4" bestFit="1" customWidth="1"/>
    <col min="12" max="12" width="28.7109375" style="4" bestFit="1" customWidth="1"/>
    <col min="13" max="13" width="26.5703125" style="4" bestFit="1" customWidth="1"/>
    <col min="14" max="14" width="22.7109375" style="4" bestFit="1" customWidth="1"/>
    <col min="15" max="15" width="28.7109375" style="4" bestFit="1" customWidth="1"/>
    <col min="16" max="16" width="12.85546875" style="4" bestFit="1" customWidth="1"/>
    <col min="17" max="17" width="28.7109375" style="4" bestFit="1" customWidth="1"/>
    <col min="18" max="18" width="25.85546875" style="4" bestFit="1" customWidth="1"/>
    <col min="19" max="19" width="22.7109375" style="4" bestFit="1" customWidth="1"/>
    <col min="20" max="20" width="28.7109375" style="4" bestFit="1" customWidth="1"/>
    <col min="21" max="21" width="18.28515625" style="4" bestFit="1" customWidth="1"/>
    <col min="22" max="22" width="22.7109375" style="4" bestFit="1" customWidth="1"/>
    <col min="23" max="23" width="37" style="62" bestFit="1" customWidth="1"/>
    <col min="24" max="24" width="35.140625" style="4" bestFit="1" customWidth="1"/>
    <col min="25" max="25" width="15.42578125" style="4" bestFit="1" customWidth="1"/>
    <col min="26" max="26" width="22.7109375" style="4" bestFit="1" customWidth="1"/>
    <col min="27" max="27" width="38.85546875" style="4" bestFit="1" customWidth="1"/>
    <col min="28" max="28" width="27.7109375" style="4" bestFit="1" customWidth="1"/>
    <col min="29" max="29" width="8.85546875" style="4" bestFit="1" customWidth="1"/>
    <col min="30" max="30" width="22.7109375" style="4" bestFit="1" customWidth="1"/>
    <col min="31" max="31" width="36.5703125" style="4" bestFit="1" customWidth="1"/>
    <col min="32" max="32" width="33.85546875" style="4" bestFit="1" customWidth="1"/>
    <col min="33" max="33" width="13.85546875" style="4" bestFit="1" customWidth="1"/>
    <col min="34" max="34" width="22.7109375" style="4" bestFit="1" customWidth="1"/>
    <col min="35" max="35" width="34.7109375" style="4" bestFit="1" customWidth="1"/>
    <col min="36" max="36" width="38.28515625" style="4" bestFit="1" customWidth="1"/>
    <col min="37" max="37" width="27.140625" style="63" bestFit="1" customWidth="1"/>
    <col min="38" max="38" width="11.28515625" style="4" bestFit="1" customWidth="1"/>
    <col min="39" max="39" width="22.7109375" style="4" bestFit="1" customWidth="1"/>
    <col min="40" max="40" width="29" style="4" customWidth="1"/>
    <col min="41" max="41" width="37" style="4" bestFit="1" customWidth="1"/>
    <col min="42" max="42" width="14.140625" style="64" customWidth="1"/>
    <col min="43" max="43" width="25.28515625" style="4" customWidth="1"/>
    <col min="44" max="44" width="36.7109375" style="4" customWidth="1"/>
    <col min="45" max="45" width="28.7109375" style="63" customWidth="1"/>
    <col min="46" max="46" width="15.5703125" style="64" customWidth="1"/>
    <col min="47" max="47" width="31.140625" style="4" customWidth="1"/>
    <col min="48" max="48" width="10.42578125" style="4" customWidth="1"/>
    <col min="49" max="49" width="50.7109375" style="4" customWidth="1"/>
    <col min="50" max="53" width="28.42578125" style="65" customWidth="1"/>
    <col min="54" max="54" width="33.7109375" style="65" customWidth="1"/>
    <col min="55" max="55" width="30" style="4" customWidth="1"/>
    <col min="56" max="56" width="32.5703125" style="4" bestFit="1" customWidth="1"/>
    <col min="57" max="57" width="27.140625" style="4" bestFit="1" customWidth="1"/>
    <col min="58" max="58" width="37.7109375" style="4" customWidth="1"/>
    <col min="60" max="60" width="9.5703125" style="4"/>
    <col min="61" max="61" width="24.28515625" style="4" customWidth="1"/>
    <col min="62" max="62" width="27.140625" style="4" bestFit="1" customWidth="1"/>
    <col min="63" max="63" width="18.5703125" style="4" bestFit="1" customWidth="1"/>
    <col min="64" max="64" width="16.7109375" style="4" bestFit="1" customWidth="1"/>
    <col min="65" max="65" width="12" style="4" bestFit="1" customWidth="1"/>
    <col min="66" max="66" width="21.85546875" style="4" bestFit="1" customWidth="1"/>
    <col min="67" max="67" width="19.7109375" style="4" bestFit="1" customWidth="1"/>
    <col min="68" max="68" width="20.7109375" style="4" bestFit="1" customWidth="1"/>
    <col min="69" max="69" width="14.7109375" style="4" customWidth="1"/>
    <col min="70" max="70" width="20" style="4" bestFit="1" customWidth="1"/>
    <col min="71" max="71" width="9.5703125" style="4"/>
    <col min="72" max="72" width="16" style="4" customWidth="1"/>
    <col min="73" max="73" width="15" style="4" bestFit="1" customWidth="1"/>
    <col min="74" max="74" width="15.28515625" style="4" bestFit="1" customWidth="1"/>
    <col min="75" max="75" width="16.28515625" style="4" bestFit="1" customWidth="1"/>
    <col min="76" max="76" width="11.7109375" style="4" bestFit="1" customWidth="1"/>
    <col min="77" max="77" width="18.7109375" style="4" bestFit="1" customWidth="1"/>
    <col min="78" max="78" width="18.85546875" style="4" bestFit="1" customWidth="1"/>
    <col min="79" max="79" width="20.7109375" style="4" bestFit="1" customWidth="1"/>
    <col min="80" max="80" width="20.28515625" style="4" bestFit="1" customWidth="1"/>
    <col min="81" max="81" width="14.7109375" style="4" customWidth="1"/>
    <col min="82" max="82" width="20" style="4" bestFit="1" customWidth="1"/>
    <col min="83" max="83" width="20.5703125" style="4" customWidth="1"/>
    <col min="84" max="84" width="23.140625" style="4" bestFit="1" customWidth="1"/>
    <col min="85" max="85" width="15" style="4" bestFit="1" customWidth="1"/>
    <col min="86" max="86" width="16.28515625" style="4" bestFit="1" customWidth="1"/>
    <col min="87" max="88" width="15" style="4" bestFit="1" customWidth="1"/>
    <col min="89" max="89" width="20" style="4" bestFit="1" customWidth="1"/>
    <col min="90" max="90" width="20.7109375" style="4" bestFit="1" customWidth="1"/>
    <col min="91" max="91" width="20.28515625" style="4" bestFit="1" customWidth="1"/>
    <col min="92" max="92" width="16" style="4" customWidth="1"/>
    <col min="93" max="93" width="20" style="4" bestFit="1" customWidth="1"/>
    <col min="94" max="94" width="17" style="4" bestFit="1" customWidth="1"/>
    <col min="95" max="95" width="23.140625" style="4" bestFit="1" customWidth="1"/>
    <col min="96" max="96" width="15" style="4" bestFit="1" customWidth="1"/>
    <col min="97" max="97" width="16.7109375" style="4" bestFit="1" customWidth="1"/>
    <col min="98" max="98" width="11.85546875" style="4" bestFit="1" customWidth="1"/>
    <col min="99" max="99" width="25.140625" style="4" bestFit="1" customWidth="1"/>
    <col min="100" max="100" width="18.28515625" style="4" bestFit="1" customWidth="1"/>
    <col min="101" max="101" width="20.7109375" style="4" customWidth="1"/>
    <col min="102" max="102" width="21.42578125" style="4" bestFit="1" customWidth="1"/>
    <col min="103" max="103" width="19.140625" style="4" bestFit="1" customWidth="1"/>
    <col min="104" max="105" width="19.85546875" style="4" bestFit="1" customWidth="1"/>
    <col min="106" max="16384" width="9.5703125" style="4"/>
  </cols>
  <sheetData>
    <row r="1" spans="1:107" s="160" customFormat="1" ht="36.75" customHeight="1" x14ac:dyDescent="0.3">
      <c r="A1" s="444" t="s">
        <v>0</v>
      </c>
      <c r="B1" s="444" t="s">
        <v>1</v>
      </c>
      <c r="C1" s="446" t="s">
        <v>2</v>
      </c>
      <c r="D1" s="434" t="s">
        <v>3</v>
      </c>
      <c r="E1" s="434" t="s">
        <v>4</v>
      </c>
      <c r="F1" s="434" t="s">
        <v>5</v>
      </c>
      <c r="G1" s="434" t="s">
        <v>6</v>
      </c>
      <c r="H1" s="434" t="s">
        <v>7</v>
      </c>
      <c r="I1" s="436" t="s">
        <v>8</v>
      </c>
      <c r="J1" s="434" t="s">
        <v>9</v>
      </c>
      <c r="K1" s="159" t="s">
        <v>10</v>
      </c>
      <c r="L1" s="426" t="s">
        <v>11</v>
      </c>
      <c r="M1" s="426"/>
      <c r="N1" s="422" t="s">
        <v>12</v>
      </c>
      <c r="O1" s="426" t="s">
        <v>13</v>
      </c>
      <c r="P1" s="426"/>
      <c r="Q1" s="426" t="s">
        <v>14</v>
      </c>
      <c r="R1" s="426"/>
      <c r="S1" s="422" t="s">
        <v>12</v>
      </c>
      <c r="T1" s="440" t="s">
        <v>15</v>
      </c>
      <c r="U1" s="440"/>
      <c r="V1" s="422" t="s">
        <v>12</v>
      </c>
      <c r="W1" s="467" t="s">
        <v>16</v>
      </c>
      <c r="X1" s="431" t="s">
        <v>17</v>
      </c>
      <c r="Y1" s="431"/>
      <c r="Z1" s="422" t="s">
        <v>12</v>
      </c>
      <c r="AA1" s="424" t="s">
        <v>18</v>
      </c>
      <c r="AB1" s="426" t="s">
        <v>19</v>
      </c>
      <c r="AC1" s="426"/>
      <c r="AD1" s="422" t="s">
        <v>12</v>
      </c>
      <c r="AE1" s="424" t="s">
        <v>20</v>
      </c>
      <c r="AF1" s="426" t="s">
        <v>21</v>
      </c>
      <c r="AG1" s="426"/>
      <c r="AH1" s="422" t="s">
        <v>12</v>
      </c>
      <c r="AI1" s="432" t="s">
        <v>22</v>
      </c>
      <c r="AJ1" s="424" t="s">
        <v>23</v>
      </c>
      <c r="AK1" s="426" t="s">
        <v>24</v>
      </c>
      <c r="AL1" s="426"/>
      <c r="AM1" s="422" t="s">
        <v>12</v>
      </c>
      <c r="AN1" s="424" t="s">
        <v>25</v>
      </c>
      <c r="AO1" s="426" t="s">
        <v>26</v>
      </c>
      <c r="AP1" s="426"/>
      <c r="AQ1" s="424" t="s">
        <v>27</v>
      </c>
      <c r="AR1" s="426" t="s">
        <v>28</v>
      </c>
      <c r="AS1" s="426"/>
      <c r="AT1" s="422" t="s">
        <v>12</v>
      </c>
      <c r="AU1" s="427" t="s">
        <v>29</v>
      </c>
      <c r="AV1" s="414" t="s">
        <v>30</v>
      </c>
      <c r="AW1" s="414" t="s">
        <v>31</v>
      </c>
      <c r="AX1" s="414" t="s">
        <v>108</v>
      </c>
      <c r="AY1" s="414" t="s">
        <v>109</v>
      </c>
      <c r="AZ1" s="414" t="s">
        <v>110</v>
      </c>
      <c r="BA1" s="414" t="s">
        <v>32</v>
      </c>
      <c r="BB1" s="455" t="s">
        <v>106</v>
      </c>
      <c r="BC1" s="455" t="s">
        <v>107</v>
      </c>
      <c r="BD1" s="420" t="s">
        <v>33</v>
      </c>
      <c r="BE1" s="420" t="s">
        <v>35</v>
      </c>
      <c r="BF1" s="420" t="s">
        <v>34</v>
      </c>
      <c r="BH1" s="161"/>
      <c r="BJ1" s="410" t="s">
        <v>2</v>
      </c>
      <c r="BK1" s="386" t="s">
        <v>3</v>
      </c>
      <c r="BL1" s="386" t="s">
        <v>4</v>
      </c>
      <c r="BM1" s="386" t="s">
        <v>5</v>
      </c>
      <c r="BN1" s="386" t="s">
        <v>6</v>
      </c>
      <c r="BO1" s="386" t="s">
        <v>7</v>
      </c>
      <c r="BP1" s="410" t="s">
        <v>8</v>
      </c>
      <c r="BQ1" s="386" t="s">
        <v>9</v>
      </c>
      <c r="BR1" s="412" t="s">
        <v>10</v>
      </c>
      <c r="BS1" s="354"/>
      <c r="BV1" s="410" t="s">
        <v>2</v>
      </c>
      <c r="BW1" s="386" t="s">
        <v>3</v>
      </c>
      <c r="BX1" s="386" t="s">
        <v>4</v>
      </c>
      <c r="BY1" s="386" t="s">
        <v>5</v>
      </c>
      <c r="BZ1" s="386" t="s">
        <v>6</v>
      </c>
      <c r="CA1" s="386" t="s">
        <v>7</v>
      </c>
      <c r="CB1" s="410" t="s">
        <v>8</v>
      </c>
      <c r="CC1" s="386" t="s">
        <v>9</v>
      </c>
      <c r="CD1" s="412" t="s">
        <v>10</v>
      </c>
      <c r="CG1" s="410" t="s">
        <v>2</v>
      </c>
      <c r="CH1" s="386" t="s">
        <v>3</v>
      </c>
      <c r="CI1" s="386" t="s">
        <v>4</v>
      </c>
      <c r="CJ1" s="386" t="s">
        <v>5</v>
      </c>
      <c r="CK1" s="386" t="s">
        <v>6</v>
      </c>
      <c r="CL1" s="386" t="s">
        <v>7</v>
      </c>
      <c r="CM1" s="410" t="s">
        <v>8</v>
      </c>
      <c r="CN1" s="386" t="s">
        <v>9</v>
      </c>
      <c r="CO1" s="412" t="s">
        <v>10</v>
      </c>
      <c r="CR1" s="410" t="s">
        <v>2</v>
      </c>
      <c r="CS1" s="386" t="s">
        <v>3</v>
      </c>
      <c r="CT1" s="386" t="s">
        <v>4</v>
      </c>
      <c r="CU1" s="386" t="s">
        <v>5</v>
      </c>
      <c r="CV1" s="386" t="s">
        <v>6</v>
      </c>
      <c r="CW1" s="386" t="s">
        <v>7</v>
      </c>
      <c r="CX1" s="410" t="s">
        <v>8</v>
      </c>
      <c r="CY1" s="386" t="s">
        <v>9</v>
      </c>
      <c r="CZ1" s="412" t="s">
        <v>10</v>
      </c>
    </row>
    <row r="2" spans="1:107" s="165" customFormat="1" ht="12.75" customHeight="1" x14ac:dyDescent="0.3">
      <c r="A2" s="445"/>
      <c r="B2" s="445"/>
      <c r="C2" s="447"/>
      <c r="D2" s="435"/>
      <c r="E2" s="435"/>
      <c r="F2" s="435"/>
      <c r="G2" s="435"/>
      <c r="H2" s="435"/>
      <c r="I2" s="437"/>
      <c r="J2" s="435"/>
      <c r="K2" s="159" t="s">
        <v>10</v>
      </c>
      <c r="L2" s="162" t="s">
        <v>36</v>
      </c>
      <c r="M2" s="163" t="s">
        <v>37</v>
      </c>
      <c r="N2" s="423"/>
      <c r="O2" s="162" t="s">
        <v>36</v>
      </c>
      <c r="P2" s="163" t="s">
        <v>37</v>
      </c>
      <c r="Q2" s="162" t="s">
        <v>36</v>
      </c>
      <c r="R2" s="163" t="s">
        <v>37</v>
      </c>
      <c r="S2" s="423"/>
      <c r="T2" s="162" t="s">
        <v>36</v>
      </c>
      <c r="U2" s="163" t="s">
        <v>37</v>
      </c>
      <c r="V2" s="423"/>
      <c r="W2" s="468"/>
      <c r="X2" s="162" t="s">
        <v>36</v>
      </c>
      <c r="Y2" s="163" t="s">
        <v>37</v>
      </c>
      <c r="Z2" s="423"/>
      <c r="AA2" s="425"/>
      <c r="AB2" s="162" t="s">
        <v>36</v>
      </c>
      <c r="AC2" s="163" t="s">
        <v>37</v>
      </c>
      <c r="AD2" s="423"/>
      <c r="AE2" s="425"/>
      <c r="AF2" s="162" t="s">
        <v>36</v>
      </c>
      <c r="AG2" s="163" t="s">
        <v>37</v>
      </c>
      <c r="AH2" s="423"/>
      <c r="AI2" s="433"/>
      <c r="AJ2" s="425"/>
      <c r="AK2" s="162" t="s">
        <v>36</v>
      </c>
      <c r="AL2" s="163" t="s">
        <v>37</v>
      </c>
      <c r="AM2" s="423"/>
      <c r="AN2" s="425"/>
      <c r="AO2" s="162" t="s">
        <v>36</v>
      </c>
      <c r="AP2" s="163" t="s">
        <v>37</v>
      </c>
      <c r="AQ2" s="425"/>
      <c r="AR2" s="162" t="s">
        <v>36</v>
      </c>
      <c r="AS2" s="163" t="s">
        <v>37</v>
      </c>
      <c r="AT2" s="423"/>
      <c r="AU2" s="428"/>
      <c r="AV2" s="415"/>
      <c r="AW2" s="415"/>
      <c r="AX2" s="415"/>
      <c r="AY2" s="415"/>
      <c r="AZ2" s="415"/>
      <c r="BA2" s="415"/>
      <c r="BB2" s="456"/>
      <c r="BC2" s="456"/>
      <c r="BD2" s="421"/>
      <c r="BE2" s="421"/>
      <c r="BF2" s="421"/>
      <c r="BG2" s="164"/>
      <c r="BJ2" s="411"/>
      <c r="BK2" s="387"/>
      <c r="BL2" s="387"/>
      <c r="BM2" s="387"/>
      <c r="BN2" s="387"/>
      <c r="BO2" s="387"/>
      <c r="BP2" s="411"/>
      <c r="BQ2" s="387"/>
      <c r="BR2" s="413"/>
      <c r="BS2" s="354"/>
      <c r="BV2" s="411"/>
      <c r="BW2" s="387"/>
      <c r="BX2" s="387"/>
      <c r="BY2" s="387"/>
      <c r="BZ2" s="387"/>
      <c r="CA2" s="387"/>
      <c r="CB2" s="411"/>
      <c r="CC2" s="387"/>
      <c r="CD2" s="413"/>
      <c r="CG2" s="411"/>
      <c r="CH2" s="387"/>
      <c r="CI2" s="387"/>
      <c r="CJ2" s="387"/>
      <c r="CK2" s="387"/>
      <c r="CL2" s="387"/>
      <c r="CM2" s="411"/>
      <c r="CN2" s="387"/>
      <c r="CO2" s="413"/>
      <c r="CR2" s="411"/>
      <c r="CS2" s="387"/>
      <c r="CT2" s="387"/>
      <c r="CU2" s="387"/>
      <c r="CV2" s="387"/>
      <c r="CW2" s="387"/>
      <c r="CX2" s="411"/>
      <c r="CY2" s="387"/>
      <c r="CZ2" s="413"/>
    </row>
    <row r="3" spans="1:107" ht="15" customHeight="1" x14ac:dyDescent="0.25">
      <c r="A3" s="441">
        <v>1</v>
      </c>
      <c r="B3" s="10">
        <v>1</v>
      </c>
      <c r="C3" s="9">
        <v>615</v>
      </c>
      <c r="D3" s="224">
        <v>30238336</v>
      </c>
      <c r="E3" s="224" t="s">
        <v>517</v>
      </c>
      <c r="F3" s="224" t="s">
        <v>521</v>
      </c>
      <c r="G3" s="224" t="s">
        <v>525</v>
      </c>
      <c r="H3" s="224" t="s">
        <v>527</v>
      </c>
      <c r="I3" s="227">
        <v>44898.441666666666</v>
      </c>
      <c r="J3" s="224" t="s">
        <v>548</v>
      </c>
      <c r="K3" s="213" t="s">
        <v>126</v>
      </c>
      <c r="L3" s="214">
        <v>44898</v>
      </c>
      <c r="M3" s="215">
        <v>0.44166666666666665</v>
      </c>
      <c r="N3" s="216" t="s">
        <v>548</v>
      </c>
      <c r="O3" s="2">
        <v>44898</v>
      </c>
      <c r="P3" s="3">
        <v>0.44166666666666665</v>
      </c>
      <c r="Q3" s="2">
        <v>44898</v>
      </c>
      <c r="R3" s="3">
        <v>0.4375</v>
      </c>
      <c r="S3" s="216" t="s">
        <v>548</v>
      </c>
      <c r="T3" s="214">
        <v>44898</v>
      </c>
      <c r="U3" s="215">
        <v>0.44305555555555554</v>
      </c>
      <c r="V3" s="216" t="s">
        <v>548</v>
      </c>
      <c r="W3" s="12">
        <f t="shared" ref="W3:W66" si="0">(U3+T3)-(P3+O3)</f>
        <v>1.3888888934161514E-3</v>
      </c>
      <c r="X3" s="13">
        <v>44900</v>
      </c>
      <c r="Y3" s="14">
        <v>0.57847222222222217</v>
      </c>
      <c r="Z3" s="216" t="s">
        <v>548</v>
      </c>
      <c r="AA3" s="15">
        <f>(Y3+X3)-(U3+T3)</f>
        <v>2.1354166666642413</v>
      </c>
      <c r="AB3" s="13">
        <v>44902</v>
      </c>
      <c r="AC3" s="14">
        <v>0.56458333333333333</v>
      </c>
      <c r="AD3" s="216" t="s">
        <v>548</v>
      </c>
      <c r="AE3" s="15">
        <f>(AC3+AB3)-(Y3+X3)</f>
        <v>1.9861111111094942</v>
      </c>
      <c r="AF3" s="214">
        <v>44905</v>
      </c>
      <c r="AG3" s="215">
        <v>0.41944444444444445</v>
      </c>
      <c r="AH3" s="216" t="s">
        <v>548</v>
      </c>
      <c r="AI3" s="11" t="s">
        <v>570</v>
      </c>
      <c r="AJ3" s="15">
        <f>(AG3+AF3)-(U3+T3)</f>
        <v>6.976388888884685</v>
      </c>
      <c r="AK3" s="214"/>
      <c r="AL3" s="215"/>
      <c r="AM3" s="216"/>
      <c r="AN3" s="15">
        <f>(AL3+AK3)-(U3+T3)</f>
        <v>-44898.443055555559</v>
      </c>
      <c r="AO3" s="16">
        <v>44906</v>
      </c>
      <c r="AP3" s="17">
        <v>0.75416666666666676</v>
      </c>
      <c r="AQ3" s="18">
        <f>(AP3+AO3)-(U3+T3)</f>
        <v>8.3111111111065838</v>
      </c>
      <c r="AR3" s="16">
        <v>44907</v>
      </c>
      <c r="AS3" s="17">
        <v>0.45902777777777781</v>
      </c>
      <c r="AT3" s="216" t="s">
        <v>548</v>
      </c>
      <c r="AU3" s="19">
        <f>(AS3+AR3)-(U3+T3)</f>
        <v>9.0159722222160781</v>
      </c>
      <c r="AV3" s="217"/>
      <c r="AW3" s="217"/>
      <c r="AX3" s="20" t="s">
        <v>132</v>
      </c>
      <c r="AY3" s="20" t="s">
        <v>134</v>
      </c>
      <c r="AZ3" s="20" t="s">
        <v>136</v>
      </c>
      <c r="BA3" s="369" t="s">
        <v>138</v>
      </c>
      <c r="BB3" s="270" t="s">
        <v>857</v>
      </c>
      <c r="BC3" s="330" t="s">
        <v>856</v>
      </c>
      <c r="BD3" s="24"/>
      <c r="BE3" s="23" t="s">
        <v>74</v>
      </c>
      <c r="BF3" s="23"/>
      <c r="BJ3" s="5">
        <v>652</v>
      </c>
      <c r="BK3" s="224">
        <v>30235875</v>
      </c>
      <c r="BL3" s="224" t="s">
        <v>520</v>
      </c>
      <c r="BM3" s="224" t="s">
        <v>522</v>
      </c>
      <c r="BN3" s="224" t="s">
        <v>526</v>
      </c>
      <c r="BO3" s="224" t="s">
        <v>38</v>
      </c>
      <c r="BP3" s="227">
        <v>44901.818749999999</v>
      </c>
      <c r="BQ3" s="224" t="s">
        <v>548</v>
      </c>
      <c r="BR3" s="213" t="s">
        <v>39</v>
      </c>
      <c r="BS3" s="312"/>
      <c r="BT3" s="25"/>
      <c r="BU3" s="25"/>
      <c r="BV3" s="8">
        <v>622</v>
      </c>
      <c r="BW3" s="224">
        <v>1771839</v>
      </c>
      <c r="BX3" s="224" t="s">
        <v>519</v>
      </c>
      <c r="BY3" s="224" t="s">
        <v>521</v>
      </c>
      <c r="BZ3" s="224" t="s">
        <v>524</v>
      </c>
      <c r="CA3" s="224" t="s">
        <v>59</v>
      </c>
      <c r="CB3" s="227">
        <v>44898.580555555556</v>
      </c>
      <c r="CC3" s="224" t="s">
        <v>548</v>
      </c>
      <c r="CD3" s="213" t="s">
        <v>39</v>
      </c>
      <c r="CE3" s="25"/>
      <c r="CF3" s="25"/>
      <c r="CG3" s="9">
        <v>615</v>
      </c>
      <c r="CH3" s="224">
        <v>30238336</v>
      </c>
      <c r="CI3" s="224" t="s">
        <v>517</v>
      </c>
      <c r="CJ3" s="224" t="s">
        <v>521</v>
      </c>
      <c r="CK3" s="224" t="s">
        <v>525</v>
      </c>
      <c r="CL3" s="224" t="s">
        <v>527</v>
      </c>
      <c r="CM3" s="227">
        <v>44898.441666666666</v>
      </c>
      <c r="CN3" s="224" t="s">
        <v>548</v>
      </c>
      <c r="CO3" s="213" t="s">
        <v>126</v>
      </c>
      <c r="CP3" s="25"/>
      <c r="CQ3" s="25"/>
      <c r="CR3" s="9">
        <v>630</v>
      </c>
      <c r="CS3" s="224">
        <v>30145516</v>
      </c>
      <c r="CT3" s="224" t="s">
        <v>518</v>
      </c>
      <c r="CU3" s="224" t="s">
        <v>521</v>
      </c>
      <c r="CV3" s="224" t="s">
        <v>524</v>
      </c>
      <c r="CW3" s="224" t="s">
        <v>530</v>
      </c>
      <c r="CX3" s="227">
        <v>44899.640972222223</v>
      </c>
      <c r="CY3" s="224" t="s">
        <v>549</v>
      </c>
      <c r="CZ3" s="213" t="s">
        <v>126</v>
      </c>
    </row>
    <row r="4" spans="1:107" ht="15" customHeight="1" x14ac:dyDescent="0.25">
      <c r="A4" s="442"/>
      <c r="B4" s="10">
        <v>2</v>
      </c>
      <c r="C4" s="8">
        <v>622</v>
      </c>
      <c r="D4" s="224">
        <v>1771839</v>
      </c>
      <c r="E4" s="224" t="s">
        <v>519</v>
      </c>
      <c r="F4" s="224" t="s">
        <v>521</v>
      </c>
      <c r="G4" s="224" t="s">
        <v>524</v>
      </c>
      <c r="H4" s="224" t="s">
        <v>59</v>
      </c>
      <c r="I4" s="227">
        <v>44898.580555555556</v>
      </c>
      <c r="J4" s="224" t="s">
        <v>548</v>
      </c>
      <c r="K4" s="213" t="s">
        <v>39</v>
      </c>
      <c r="L4" s="214">
        <v>44898</v>
      </c>
      <c r="M4" s="215">
        <v>0.55138888888888882</v>
      </c>
      <c r="N4" s="216" t="s">
        <v>548</v>
      </c>
      <c r="O4" s="2">
        <v>44898</v>
      </c>
      <c r="P4" s="3">
        <v>0.5805555555555556</v>
      </c>
      <c r="Q4" s="2"/>
      <c r="R4" s="3"/>
      <c r="S4" s="11"/>
      <c r="T4" s="214">
        <v>44898</v>
      </c>
      <c r="U4" s="215">
        <v>0.5805555555555556</v>
      </c>
      <c r="V4" s="216" t="s">
        <v>548</v>
      </c>
      <c r="W4" s="12">
        <f t="shared" si="0"/>
        <v>0</v>
      </c>
      <c r="X4" s="13"/>
      <c r="Y4" s="14"/>
      <c r="Z4" s="11"/>
      <c r="AA4" s="15">
        <f t="shared" ref="AA4:AA67" si="1">(Y4+X4)-(U4+T4)</f>
        <v>-44898.580555555556</v>
      </c>
      <c r="AB4" s="13"/>
      <c r="AC4" s="14"/>
      <c r="AD4" s="11"/>
      <c r="AE4" s="15">
        <f t="shared" ref="AE4:AE66" si="2">(AC4+AB4)-(Y4+X4)</f>
        <v>0</v>
      </c>
      <c r="AF4" s="214"/>
      <c r="AG4" s="215"/>
      <c r="AH4" s="216"/>
      <c r="AI4" s="11"/>
      <c r="AJ4" s="15">
        <f t="shared" ref="AJ4:AJ67" si="3">(AG4+AF4)-(U4+T4)</f>
        <v>-44898.580555555556</v>
      </c>
      <c r="AK4" s="214"/>
      <c r="AL4" s="215"/>
      <c r="AM4" s="216"/>
      <c r="AN4" s="15">
        <f>(AL4+AK4)-(U4+T4)</f>
        <v>-44898.580555555556</v>
      </c>
      <c r="AO4" s="16">
        <v>44898</v>
      </c>
      <c r="AP4" s="17">
        <v>0.69861111111111107</v>
      </c>
      <c r="AQ4" s="18">
        <f t="shared" ref="AQ4:AQ67" si="4">(AP4+AO4)-(U4+T4)</f>
        <v>0.11805555555474712</v>
      </c>
      <c r="AR4" s="16">
        <v>44899</v>
      </c>
      <c r="AS4" s="17">
        <v>0.42777777777777781</v>
      </c>
      <c r="AT4" s="216" t="s">
        <v>548</v>
      </c>
      <c r="AU4" s="19">
        <f t="shared" ref="AU4:AU67" si="5">(AS4+AR4)-(U4+T4)</f>
        <v>0.84722222221898846</v>
      </c>
      <c r="AV4" s="217"/>
      <c r="AW4" s="217" t="s">
        <v>1243</v>
      </c>
      <c r="AX4" s="20" t="s">
        <v>132</v>
      </c>
      <c r="AY4" s="20" t="s">
        <v>134</v>
      </c>
      <c r="AZ4" s="20" t="s">
        <v>144</v>
      </c>
      <c r="BA4" s="369" t="s">
        <v>176</v>
      </c>
      <c r="BB4" s="270" t="s">
        <v>858</v>
      </c>
      <c r="BC4" s="264" t="s">
        <v>859</v>
      </c>
      <c r="BD4" s="24"/>
      <c r="BE4" s="23" t="s">
        <v>74</v>
      </c>
      <c r="BF4" s="23"/>
      <c r="BJ4" s="9">
        <v>654</v>
      </c>
      <c r="BK4" s="224">
        <v>1405509</v>
      </c>
      <c r="BL4" s="224" t="s">
        <v>520</v>
      </c>
      <c r="BM4" s="224" t="s">
        <v>521</v>
      </c>
      <c r="BN4" s="224" t="s">
        <v>526</v>
      </c>
      <c r="BO4" s="224" t="s">
        <v>38</v>
      </c>
      <c r="BP4" s="227">
        <v>44902.467361111114</v>
      </c>
      <c r="BQ4" s="224" t="s">
        <v>548</v>
      </c>
      <c r="BR4" s="213" t="s">
        <v>126</v>
      </c>
      <c r="BS4" s="312"/>
      <c r="BT4" s="25"/>
      <c r="BU4" s="25"/>
      <c r="BV4" s="5">
        <v>637</v>
      </c>
      <c r="BW4" s="224">
        <v>30056314</v>
      </c>
      <c r="BX4" s="224" t="s">
        <v>519</v>
      </c>
      <c r="BY4" s="224" t="s">
        <v>522</v>
      </c>
      <c r="BZ4" s="224" t="s">
        <v>524</v>
      </c>
      <c r="CA4" s="224" t="s">
        <v>40</v>
      </c>
      <c r="CB4" s="227">
        <v>44900.498611111114</v>
      </c>
      <c r="CC4" s="224" t="s">
        <v>548</v>
      </c>
      <c r="CD4" s="213" t="s">
        <v>39</v>
      </c>
      <c r="CE4" s="25"/>
      <c r="CF4" s="25"/>
      <c r="CG4" s="8">
        <v>629</v>
      </c>
      <c r="CH4" s="224">
        <v>30167398</v>
      </c>
      <c r="CI4" s="224" t="s">
        <v>517</v>
      </c>
      <c r="CJ4" s="224" t="s">
        <v>521</v>
      </c>
      <c r="CK4" s="224" t="s">
        <v>524</v>
      </c>
      <c r="CL4" s="224" t="s">
        <v>59</v>
      </c>
      <c r="CM4" s="227">
        <v>44899.550694444442</v>
      </c>
      <c r="CN4" s="224" t="s">
        <v>548</v>
      </c>
      <c r="CO4" s="213" t="s">
        <v>63</v>
      </c>
      <c r="CP4" s="25"/>
      <c r="CQ4" s="25"/>
      <c r="CR4" s="9">
        <v>619</v>
      </c>
      <c r="CS4" s="224">
        <v>1603682</v>
      </c>
      <c r="CT4" s="224" t="s">
        <v>518</v>
      </c>
      <c r="CU4" s="224" t="s">
        <v>522</v>
      </c>
      <c r="CV4" s="224" t="s">
        <v>525</v>
      </c>
      <c r="CW4" s="224" t="s">
        <v>528</v>
      </c>
      <c r="CX4" s="227">
        <v>44900.559027777781</v>
      </c>
      <c r="CY4" s="224" t="s">
        <v>548</v>
      </c>
      <c r="CZ4" s="213" t="s">
        <v>126</v>
      </c>
    </row>
    <row r="5" spans="1:107" ht="15" customHeight="1" x14ac:dyDescent="0.25">
      <c r="A5" s="442"/>
      <c r="B5" s="26">
        <v>3</v>
      </c>
      <c r="C5" s="8">
        <v>629</v>
      </c>
      <c r="D5" s="224">
        <v>30167398</v>
      </c>
      <c r="E5" s="224" t="s">
        <v>517</v>
      </c>
      <c r="F5" s="224" t="s">
        <v>521</v>
      </c>
      <c r="G5" s="224" t="s">
        <v>524</v>
      </c>
      <c r="H5" s="224" t="s">
        <v>59</v>
      </c>
      <c r="I5" s="227">
        <v>44899.550694444442</v>
      </c>
      <c r="J5" s="224" t="s">
        <v>548</v>
      </c>
      <c r="K5" s="213" t="s">
        <v>63</v>
      </c>
      <c r="L5" s="214">
        <v>44899</v>
      </c>
      <c r="M5" s="215">
        <v>0.5229166666666667</v>
      </c>
      <c r="N5" s="216" t="s">
        <v>548</v>
      </c>
      <c r="O5" s="2">
        <v>44899</v>
      </c>
      <c r="P5" s="3">
        <v>0.55069444444444449</v>
      </c>
      <c r="Q5" s="2">
        <v>44899</v>
      </c>
      <c r="R5" s="3">
        <v>0.55069444444444449</v>
      </c>
      <c r="S5" s="216" t="s">
        <v>548</v>
      </c>
      <c r="T5" s="214">
        <v>44899</v>
      </c>
      <c r="U5" s="215">
        <v>0.55069444444444449</v>
      </c>
      <c r="V5" s="216" t="s">
        <v>548</v>
      </c>
      <c r="W5" s="12">
        <f t="shared" si="0"/>
        <v>0</v>
      </c>
      <c r="X5" s="13"/>
      <c r="Y5" s="14"/>
      <c r="Z5" s="11"/>
      <c r="AA5" s="15">
        <f t="shared" si="1"/>
        <v>-44899.550694444442</v>
      </c>
      <c r="AB5" s="13"/>
      <c r="AC5" s="14"/>
      <c r="AD5" s="11"/>
      <c r="AE5" s="15">
        <f t="shared" si="2"/>
        <v>0</v>
      </c>
      <c r="AF5" s="214"/>
      <c r="AG5" s="215"/>
      <c r="AH5" s="216"/>
      <c r="AI5" s="11"/>
      <c r="AJ5" s="15">
        <f t="shared" si="3"/>
        <v>-44899.550694444442</v>
      </c>
      <c r="AK5" s="214"/>
      <c r="AL5" s="215"/>
      <c r="AM5" s="216"/>
      <c r="AN5" s="15">
        <f>(AL5+AK5)-(U5+T5)</f>
        <v>-44899.550694444442</v>
      </c>
      <c r="AO5" s="16">
        <v>44899</v>
      </c>
      <c r="AP5" s="17">
        <v>0.73472222222222217</v>
      </c>
      <c r="AQ5" s="18">
        <f t="shared" si="4"/>
        <v>0.18402777778101154</v>
      </c>
      <c r="AR5" s="16">
        <v>44901</v>
      </c>
      <c r="AS5" s="17">
        <v>0.81736111111111109</v>
      </c>
      <c r="AT5" s="216" t="s">
        <v>548</v>
      </c>
      <c r="AU5" s="19">
        <f t="shared" si="5"/>
        <v>2.2666666666700621</v>
      </c>
      <c r="AV5" s="217"/>
      <c r="AW5" s="217" t="s">
        <v>1294</v>
      </c>
      <c r="AX5" s="20" t="s">
        <v>140</v>
      </c>
      <c r="AY5" s="20" t="s">
        <v>168</v>
      </c>
      <c r="AZ5" s="21" t="s">
        <v>1175</v>
      </c>
      <c r="BA5" s="369" t="s">
        <v>498</v>
      </c>
      <c r="BB5" s="270" t="s">
        <v>860</v>
      </c>
      <c r="BC5" s="264" t="s">
        <v>861</v>
      </c>
      <c r="BD5" s="24"/>
      <c r="BE5" s="23" t="s">
        <v>74</v>
      </c>
      <c r="BF5" s="23"/>
      <c r="BJ5" s="9">
        <v>678</v>
      </c>
      <c r="BK5" s="224">
        <v>30156520</v>
      </c>
      <c r="BL5" s="224" t="s">
        <v>520</v>
      </c>
      <c r="BM5" s="224" t="s">
        <v>521</v>
      </c>
      <c r="BN5" s="224" t="s">
        <v>526</v>
      </c>
      <c r="BO5" s="224" t="s">
        <v>38</v>
      </c>
      <c r="BP5" s="227">
        <v>44909.5625</v>
      </c>
      <c r="BQ5" s="224" t="s">
        <v>548</v>
      </c>
      <c r="BR5" s="213" t="s">
        <v>126</v>
      </c>
      <c r="BS5" s="353"/>
      <c r="BT5" s="25"/>
      <c r="BU5" s="25"/>
      <c r="BV5" s="5">
        <v>662</v>
      </c>
      <c r="BW5" s="224">
        <v>1281160</v>
      </c>
      <c r="BX5" s="224" t="s">
        <v>519</v>
      </c>
      <c r="BY5" s="224" t="s">
        <v>521</v>
      </c>
      <c r="BZ5" s="224" t="s">
        <v>524</v>
      </c>
      <c r="CA5" s="224" t="s">
        <v>59</v>
      </c>
      <c r="CB5" s="227">
        <v>44905.851388888892</v>
      </c>
      <c r="CC5" s="224" t="s">
        <v>549</v>
      </c>
      <c r="CD5" s="213" t="s">
        <v>39</v>
      </c>
      <c r="CE5" s="25"/>
      <c r="CF5" s="25"/>
      <c r="CG5" s="5">
        <v>633</v>
      </c>
      <c r="CH5" s="224">
        <v>30036700</v>
      </c>
      <c r="CI5" s="224" t="s">
        <v>517</v>
      </c>
      <c r="CJ5" s="224" t="s">
        <v>521</v>
      </c>
      <c r="CK5" s="224" t="s">
        <v>524</v>
      </c>
      <c r="CL5" s="224" t="s">
        <v>53</v>
      </c>
      <c r="CM5" s="227">
        <v>44900.719444444447</v>
      </c>
      <c r="CN5" s="224" t="s">
        <v>549</v>
      </c>
      <c r="CO5" s="213" t="s">
        <v>39</v>
      </c>
      <c r="CP5" s="25"/>
      <c r="CQ5" s="25"/>
      <c r="CR5" s="5">
        <v>625</v>
      </c>
      <c r="CS5" s="224">
        <v>30232013</v>
      </c>
      <c r="CT5" s="224" t="s">
        <v>518</v>
      </c>
      <c r="CU5" s="224" t="s">
        <v>522</v>
      </c>
      <c r="CV5" s="224" t="s">
        <v>525</v>
      </c>
      <c r="CW5" s="224" t="s">
        <v>529</v>
      </c>
      <c r="CX5" s="227">
        <v>44900.712500000001</v>
      </c>
      <c r="CY5" s="224" t="s">
        <v>549</v>
      </c>
      <c r="CZ5" s="213" t="s">
        <v>126</v>
      </c>
    </row>
    <row r="6" spans="1:107" ht="14.25" customHeight="1" x14ac:dyDescent="0.25">
      <c r="A6" s="442"/>
      <c r="B6" s="10">
        <v>4</v>
      </c>
      <c r="C6" s="9">
        <v>630</v>
      </c>
      <c r="D6" s="224">
        <v>30145516</v>
      </c>
      <c r="E6" s="224" t="s">
        <v>518</v>
      </c>
      <c r="F6" s="224" t="s">
        <v>521</v>
      </c>
      <c r="G6" s="224" t="s">
        <v>524</v>
      </c>
      <c r="H6" s="224" t="s">
        <v>530</v>
      </c>
      <c r="I6" s="227">
        <v>44899.640972222223</v>
      </c>
      <c r="J6" s="224" t="s">
        <v>549</v>
      </c>
      <c r="K6" s="213" t="s">
        <v>126</v>
      </c>
      <c r="L6" s="214">
        <v>44898</v>
      </c>
      <c r="M6" s="215">
        <v>0.71458333333333324</v>
      </c>
      <c r="N6" s="216" t="s">
        <v>549</v>
      </c>
      <c r="O6" s="2">
        <v>44899</v>
      </c>
      <c r="P6" s="3">
        <v>0.64097222222222217</v>
      </c>
      <c r="Q6" s="2"/>
      <c r="R6" s="3"/>
      <c r="S6" s="11"/>
      <c r="T6" s="214">
        <v>44899</v>
      </c>
      <c r="U6" s="215">
        <v>0.64097222222222217</v>
      </c>
      <c r="V6" s="216" t="s">
        <v>549</v>
      </c>
      <c r="W6" s="12">
        <f t="shared" si="0"/>
        <v>0</v>
      </c>
      <c r="X6" s="13"/>
      <c r="Y6" s="14"/>
      <c r="Z6" s="11"/>
      <c r="AA6" s="15">
        <f t="shared" si="1"/>
        <v>-44899.640972222223</v>
      </c>
      <c r="AB6" s="13"/>
      <c r="AC6" s="14"/>
      <c r="AD6" s="11"/>
      <c r="AE6" s="15">
        <f t="shared" si="2"/>
        <v>0</v>
      </c>
      <c r="AF6" s="214"/>
      <c r="AG6" s="215"/>
      <c r="AH6" s="216"/>
      <c r="AI6" s="11"/>
      <c r="AJ6" s="15">
        <f t="shared" si="3"/>
        <v>-44899.640972222223</v>
      </c>
      <c r="AK6" s="214"/>
      <c r="AL6" s="215"/>
      <c r="AM6" s="216"/>
      <c r="AN6" s="15">
        <f>(AL6+AK6)-(U6+T6)</f>
        <v>-44899.640972222223</v>
      </c>
      <c r="AO6" s="16">
        <v>44913</v>
      </c>
      <c r="AP6" s="17">
        <v>0.44791666666666669</v>
      </c>
      <c r="AQ6" s="18">
        <f t="shared" si="4"/>
        <v>13.806944444440887</v>
      </c>
      <c r="AR6" s="16">
        <v>44913</v>
      </c>
      <c r="AS6" s="17">
        <v>0.44791666666666669</v>
      </c>
      <c r="AT6" s="216" t="s">
        <v>549</v>
      </c>
      <c r="AU6" s="19">
        <f t="shared" si="5"/>
        <v>13.806944444440887</v>
      </c>
      <c r="AV6" s="217"/>
      <c r="AW6" s="217" t="s">
        <v>1255</v>
      </c>
      <c r="AX6" s="20" t="s">
        <v>132</v>
      </c>
      <c r="AY6" s="20" t="s">
        <v>134</v>
      </c>
      <c r="AZ6" s="20" t="s">
        <v>144</v>
      </c>
      <c r="BA6" s="369" t="s">
        <v>176</v>
      </c>
      <c r="BB6" s="270" t="s">
        <v>862</v>
      </c>
      <c r="BC6" s="264" t="s">
        <v>863</v>
      </c>
      <c r="BD6" s="24"/>
      <c r="BE6" s="23" t="s">
        <v>74</v>
      </c>
      <c r="BF6" s="23"/>
      <c r="BJ6" s="25"/>
      <c r="BK6" s="25"/>
      <c r="BL6" s="25"/>
      <c r="BM6" s="25"/>
      <c r="BN6" s="25"/>
      <c r="BO6" s="25"/>
      <c r="BP6" s="25"/>
      <c r="BQ6" s="25"/>
      <c r="BR6" s="25"/>
      <c r="BS6" s="353"/>
      <c r="BT6" s="25"/>
      <c r="BU6" s="25"/>
      <c r="BV6" s="5">
        <v>663</v>
      </c>
      <c r="BW6" s="224">
        <v>30208138</v>
      </c>
      <c r="BX6" s="224" t="s">
        <v>519</v>
      </c>
      <c r="BY6" s="224" t="s">
        <v>521</v>
      </c>
      <c r="BZ6" s="224" t="s">
        <v>526</v>
      </c>
      <c r="CA6" s="224" t="s">
        <v>68</v>
      </c>
      <c r="CB6" s="227">
        <v>44906.696527777778</v>
      </c>
      <c r="CC6" s="224" t="s">
        <v>549</v>
      </c>
      <c r="CD6" s="213" t="s">
        <v>39</v>
      </c>
      <c r="CE6" s="25"/>
      <c r="CF6" s="25"/>
      <c r="CG6" s="9">
        <v>641</v>
      </c>
      <c r="CH6" s="224">
        <v>1309840</v>
      </c>
      <c r="CI6" s="224" t="s">
        <v>517</v>
      </c>
      <c r="CJ6" s="224" t="s">
        <v>521</v>
      </c>
      <c r="CK6" s="224" t="s">
        <v>526</v>
      </c>
      <c r="CL6" s="224" t="s">
        <v>54</v>
      </c>
      <c r="CM6" s="227">
        <v>44900.72152777778</v>
      </c>
      <c r="CN6" s="224" t="s">
        <v>549</v>
      </c>
      <c r="CO6" s="213" t="s">
        <v>126</v>
      </c>
      <c r="CP6" s="25"/>
      <c r="CQ6" s="25"/>
      <c r="CR6" s="9">
        <v>634</v>
      </c>
      <c r="CS6" s="224">
        <v>30230658</v>
      </c>
      <c r="CT6" s="224" t="s">
        <v>518</v>
      </c>
      <c r="CU6" s="224" t="s">
        <v>521</v>
      </c>
      <c r="CV6" s="224" t="s">
        <v>526</v>
      </c>
      <c r="CW6" s="224" t="s">
        <v>54</v>
      </c>
      <c r="CX6" s="227">
        <v>44901.588194444441</v>
      </c>
      <c r="CY6" s="224" t="s">
        <v>549</v>
      </c>
      <c r="CZ6" s="213" t="s">
        <v>126</v>
      </c>
    </row>
    <row r="7" spans="1:107" s="27" customFormat="1" ht="14.25" customHeight="1" x14ac:dyDescent="0.25">
      <c r="A7" s="442"/>
      <c r="B7" s="26">
        <v>5</v>
      </c>
      <c r="C7" s="5">
        <v>637</v>
      </c>
      <c r="D7" s="224">
        <v>30056314</v>
      </c>
      <c r="E7" s="224" t="s">
        <v>519</v>
      </c>
      <c r="F7" s="224" t="s">
        <v>522</v>
      </c>
      <c r="G7" s="224" t="s">
        <v>524</v>
      </c>
      <c r="H7" s="224" t="s">
        <v>40</v>
      </c>
      <c r="I7" s="227">
        <v>44900.498611111114</v>
      </c>
      <c r="J7" s="224" t="s">
        <v>548</v>
      </c>
      <c r="K7" s="213" t="s">
        <v>39</v>
      </c>
      <c r="L7" s="214">
        <v>44899</v>
      </c>
      <c r="M7" s="215">
        <v>0.4909722222222222</v>
      </c>
      <c r="N7" s="216" t="s">
        <v>548</v>
      </c>
      <c r="O7" s="2">
        <v>44900</v>
      </c>
      <c r="P7" s="3">
        <v>0.49861111111111112</v>
      </c>
      <c r="Q7" s="2"/>
      <c r="R7" s="3"/>
      <c r="S7" s="11"/>
      <c r="T7" s="214">
        <v>44900</v>
      </c>
      <c r="U7" s="215">
        <v>0.49861111111111112</v>
      </c>
      <c r="V7" s="216" t="s">
        <v>548</v>
      </c>
      <c r="W7" s="12">
        <f t="shared" si="0"/>
        <v>0</v>
      </c>
      <c r="X7" s="13"/>
      <c r="Y7" s="14"/>
      <c r="Z7" s="11"/>
      <c r="AA7" s="15">
        <f t="shared" si="1"/>
        <v>-44900.498611111114</v>
      </c>
      <c r="AB7" s="13"/>
      <c r="AC7" s="14"/>
      <c r="AD7" s="11"/>
      <c r="AE7" s="15">
        <f t="shared" si="2"/>
        <v>0</v>
      </c>
      <c r="AF7" s="214"/>
      <c r="AG7" s="215"/>
      <c r="AH7" s="216"/>
      <c r="AI7" s="11"/>
      <c r="AJ7" s="15">
        <f t="shared" si="3"/>
        <v>-44900.498611111114</v>
      </c>
      <c r="AK7" s="214"/>
      <c r="AL7" s="215"/>
      <c r="AM7" s="216"/>
      <c r="AN7" s="15"/>
      <c r="AO7" s="16">
        <v>44900</v>
      </c>
      <c r="AP7" s="17">
        <v>0.51597222222222217</v>
      </c>
      <c r="AQ7" s="18">
        <f t="shared" si="4"/>
        <v>1.7361111109494232E-2</v>
      </c>
      <c r="AR7" s="16">
        <v>44900</v>
      </c>
      <c r="AS7" s="17">
        <v>0.51597222222222217</v>
      </c>
      <c r="AT7" s="216" t="s">
        <v>548</v>
      </c>
      <c r="AU7" s="19">
        <f t="shared" si="5"/>
        <v>1.7361111109494232E-2</v>
      </c>
      <c r="AV7" s="217"/>
      <c r="AW7" s="217"/>
      <c r="AX7" s="20" t="s">
        <v>140</v>
      </c>
      <c r="AY7" s="20" t="s">
        <v>162</v>
      </c>
      <c r="AZ7" s="20" t="s">
        <v>1109</v>
      </c>
      <c r="BA7" s="369" t="s">
        <v>488</v>
      </c>
      <c r="BB7" s="270" t="s">
        <v>864</v>
      </c>
      <c r="BC7" s="264" t="s">
        <v>865</v>
      </c>
      <c r="BD7" s="24"/>
      <c r="BE7" s="23" t="s">
        <v>74</v>
      </c>
      <c r="BF7" s="23"/>
      <c r="BJ7" s="103"/>
      <c r="BK7"/>
      <c r="BL7" s="4"/>
      <c r="BM7" s="4"/>
      <c r="BN7" s="4"/>
      <c r="BO7" s="4"/>
      <c r="BP7" s="4"/>
      <c r="BQ7" s="4"/>
      <c r="BR7" s="25"/>
      <c r="BS7" s="353"/>
      <c r="BT7" s="25"/>
      <c r="BU7" s="25"/>
      <c r="BV7" s="9">
        <v>677</v>
      </c>
      <c r="BW7" s="224">
        <v>1198553</v>
      </c>
      <c r="BX7" s="224" t="s">
        <v>519</v>
      </c>
      <c r="BY7" s="224" t="s">
        <v>523</v>
      </c>
      <c r="BZ7" s="224" t="s">
        <v>524</v>
      </c>
      <c r="CA7" s="224" t="s">
        <v>538</v>
      </c>
      <c r="CB7" s="227">
        <v>44909.556250000001</v>
      </c>
      <c r="CC7" s="224" t="s">
        <v>548</v>
      </c>
      <c r="CD7" s="213" t="s">
        <v>126</v>
      </c>
      <c r="CE7" s="25"/>
      <c r="CF7" s="25"/>
      <c r="CG7" s="9">
        <v>647</v>
      </c>
      <c r="CH7" s="224">
        <v>30090941</v>
      </c>
      <c r="CI7" s="224" t="s">
        <v>517</v>
      </c>
      <c r="CJ7" s="224" t="s">
        <v>521</v>
      </c>
      <c r="CK7" s="224" t="s">
        <v>524</v>
      </c>
      <c r="CL7" s="224" t="s">
        <v>533</v>
      </c>
      <c r="CM7" s="227">
        <v>44901.487500000003</v>
      </c>
      <c r="CN7" s="224" t="s">
        <v>549</v>
      </c>
      <c r="CO7" s="213" t="s">
        <v>126</v>
      </c>
      <c r="CP7" s="25"/>
      <c r="CQ7" s="25"/>
      <c r="CR7" s="8">
        <v>653</v>
      </c>
      <c r="CS7" s="224">
        <v>30237339</v>
      </c>
      <c r="CT7" s="224" t="s">
        <v>518</v>
      </c>
      <c r="CU7" s="224" t="s">
        <v>523</v>
      </c>
      <c r="CV7" s="224" t="s">
        <v>524</v>
      </c>
      <c r="CW7" s="224" t="s">
        <v>534</v>
      </c>
      <c r="CX7" s="227">
        <v>44902.570833333331</v>
      </c>
      <c r="CY7" s="224" t="s">
        <v>548</v>
      </c>
      <c r="CZ7" s="213" t="s">
        <v>63</v>
      </c>
      <c r="DA7" s="4"/>
    </row>
    <row r="8" spans="1:107" ht="14.25" customHeight="1" x14ac:dyDescent="0.25">
      <c r="A8" s="442"/>
      <c r="B8" s="10">
        <v>6</v>
      </c>
      <c r="C8" s="9">
        <v>619</v>
      </c>
      <c r="D8" s="224">
        <v>1603682</v>
      </c>
      <c r="E8" s="224" t="s">
        <v>518</v>
      </c>
      <c r="F8" s="224" t="s">
        <v>522</v>
      </c>
      <c r="G8" s="224" t="s">
        <v>525</v>
      </c>
      <c r="H8" s="224" t="s">
        <v>528</v>
      </c>
      <c r="I8" s="227">
        <v>44900.559027777781</v>
      </c>
      <c r="J8" s="224" t="s">
        <v>548</v>
      </c>
      <c r="K8" s="213" t="s">
        <v>126</v>
      </c>
      <c r="L8" s="214">
        <v>44898</v>
      </c>
      <c r="M8" s="215">
        <v>0.41944444444444445</v>
      </c>
      <c r="N8" s="216" t="s">
        <v>548</v>
      </c>
      <c r="O8" s="2">
        <v>44900</v>
      </c>
      <c r="P8" s="3">
        <v>0.55902777777777779</v>
      </c>
      <c r="Q8" s="2">
        <v>44900</v>
      </c>
      <c r="R8" s="3">
        <v>0.39861111111111108</v>
      </c>
      <c r="S8" s="216" t="s">
        <v>548</v>
      </c>
      <c r="T8" s="214">
        <v>44900</v>
      </c>
      <c r="U8" s="215">
        <v>0.56041666666666667</v>
      </c>
      <c r="V8" s="216" t="s">
        <v>548</v>
      </c>
      <c r="W8" s="12">
        <f t="shared" si="0"/>
        <v>1.3888888861401938E-3</v>
      </c>
      <c r="X8" s="13">
        <v>44901</v>
      </c>
      <c r="Y8" s="14">
        <v>0.81874999999999998</v>
      </c>
      <c r="Z8" s="216" t="s">
        <v>548</v>
      </c>
      <c r="AA8" s="15">
        <f t="shared" si="1"/>
        <v>1.2583333333313931</v>
      </c>
      <c r="AB8" s="13">
        <v>44902</v>
      </c>
      <c r="AC8" s="14">
        <v>0.56527777777777777</v>
      </c>
      <c r="AD8" s="216" t="s">
        <v>548</v>
      </c>
      <c r="AE8" s="15">
        <f t="shared" si="2"/>
        <v>0.74652777778101154</v>
      </c>
      <c r="AF8" s="214">
        <v>44905</v>
      </c>
      <c r="AG8" s="215">
        <v>0.41944444444444445</v>
      </c>
      <c r="AH8" s="216" t="s">
        <v>548</v>
      </c>
      <c r="AI8" s="11" t="s">
        <v>570</v>
      </c>
      <c r="AJ8" s="15">
        <f t="shared" si="3"/>
        <v>4.859027777776646</v>
      </c>
      <c r="AK8" s="214"/>
      <c r="AL8" s="215"/>
      <c r="AM8" s="216"/>
      <c r="AN8" s="15">
        <f>(AL8+AK8)-(U8+T8)</f>
        <v>-44900.560416666667</v>
      </c>
      <c r="AO8" s="16">
        <v>44919</v>
      </c>
      <c r="AP8" s="17">
        <v>0.78402777777777777</v>
      </c>
      <c r="AQ8" s="18">
        <f t="shared" si="4"/>
        <v>19.223611111112405</v>
      </c>
      <c r="AR8" s="16">
        <v>44922</v>
      </c>
      <c r="AS8" s="17">
        <v>0.63472222222222219</v>
      </c>
      <c r="AT8" s="216" t="s">
        <v>548</v>
      </c>
      <c r="AU8" s="19">
        <f t="shared" si="5"/>
        <v>22.074305555557657</v>
      </c>
      <c r="AV8" s="217"/>
      <c r="AW8" s="217"/>
      <c r="AX8" s="20" t="s">
        <v>140</v>
      </c>
      <c r="AY8" s="20" t="s">
        <v>162</v>
      </c>
      <c r="AZ8" s="20" t="s">
        <v>1109</v>
      </c>
      <c r="BA8" s="369" t="s">
        <v>482</v>
      </c>
      <c r="BB8" s="270" t="s">
        <v>867</v>
      </c>
      <c r="BC8" s="264" t="s">
        <v>866</v>
      </c>
      <c r="BD8" s="24"/>
      <c r="BE8" s="23" t="s">
        <v>74</v>
      </c>
      <c r="BF8" s="23"/>
      <c r="BJ8" s="103"/>
      <c r="BK8"/>
      <c r="BR8" s="25"/>
      <c r="BS8" s="353"/>
      <c r="BT8" s="25"/>
      <c r="BU8" s="25"/>
      <c r="BV8" s="9">
        <v>679</v>
      </c>
      <c r="BW8" s="224">
        <v>30226179</v>
      </c>
      <c r="BX8" s="224" t="s">
        <v>519</v>
      </c>
      <c r="BY8" s="224" t="s">
        <v>522</v>
      </c>
      <c r="BZ8" s="224" t="s">
        <v>524</v>
      </c>
      <c r="CA8" s="224" t="s">
        <v>40</v>
      </c>
      <c r="CB8" s="227">
        <v>44909.623611111114</v>
      </c>
      <c r="CC8" s="224" t="s">
        <v>548</v>
      </c>
      <c r="CD8" s="213" t="s">
        <v>41</v>
      </c>
      <c r="CE8" s="25"/>
      <c r="CF8" s="25"/>
      <c r="CG8" s="9">
        <v>639</v>
      </c>
      <c r="CH8" s="224">
        <v>1292156</v>
      </c>
      <c r="CI8" s="224" t="s">
        <v>517</v>
      </c>
      <c r="CJ8" s="224" t="s">
        <v>521</v>
      </c>
      <c r="CK8" s="224" t="s">
        <v>524</v>
      </c>
      <c r="CL8" s="224" t="s">
        <v>532</v>
      </c>
      <c r="CM8" s="227">
        <v>44901.668749999997</v>
      </c>
      <c r="CN8" s="224" t="s">
        <v>549</v>
      </c>
      <c r="CO8" s="213" t="s">
        <v>126</v>
      </c>
      <c r="CP8" s="25"/>
      <c r="CQ8" s="25"/>
      <c r="CR8" s="9">
        <v>669</v>
      </c>
      <c r="CS8" s="224">
        <v>30083847</v>
      </c>
      <c r="CT8" s="224" t="s">
        <v>518</v>
      </c>
      <c r="CU8" s="224" t="s">
        <v>522</v>
      </c>
      <c r="CV8" s="224" t="s">
        <v>524</v>
      </c>
      <c r="CW8" s="224" t="s">
        <v>536</v>
      </c>
      <c r="CX8" s="227">
        <v>44907.48333333333</v>
      </c>
      <c r="CY8" s="224" t="s">
        <v>548</v>
      </c>
      <c r="CZ8" s="213" t="s">
        <v>126</v>
      </c>
      <c r="DA8" s="27"/>
    </row>
    <row r="9" spans="1:107" ht="15" customHeight="1" x14ac:dyDescent="0.25">
      <c r="A9" s="442"/>
      <c r="B9" s="10">
        <v>7</v>
      </c>
      <c r="C9" s="5">
        <v>625</v>
      </c>
      <c r="D9" s="224">
        <v>30232013</v>
      </c>
      <c r="E9" s="224" t="s">
        <v>518</v>
      </c>
      <c r="F9" s="224" t="s">
        <v>522</v>
      </c>
      <c r="G9" s="224" t="s">
        <v>525</v>
      </c>
      <c r="H9" s="224" t="s">
        <v>529</v>
      </c>
      <c r="I9" s="227">
        <v>44900.712500000001</v>
      </c>
      <c r="J9" s="224" t="s">
        <v>549</v>
      </c>
      <c r="K9" s="213" t="s">
        <v>126</v>
      </c>
      <c r="L9" s="214">
        <v>44898</v>
      </c>
      <c r="M9" s="215">
        <v>0.81805555555555554</v>
      </c>
      <c r="N9" s="216" t="s">
        <v>549</v>
      </c>
      <c r="O9" s="2">
        <v>44900</v>
      </c>
      <c r="P9" s="3">
        <v>0.71250000000000002</v>
      </c>
      <c r="Q9" s="2">
        <v>44901</v>
      </c>
      <c r="R9" s="3">
        <v>0.81874999999999998</v>
      </c>
      <c r="S9" s="216" t="s">
        <v>549</v>
      </c>
      <c r="T9" s="214">
        <v>44903</v>
      </c>
      <c r="U9" s="215">
        <v>0.81874999999999998</v>
      </c>
      <c r="V9" s="216" t="s">
        <v>549</v>
      </c>
      <c r="W9" s="12">
        <f t="shared" si="0"/>
        <v>3.1062499999970896</v>
      </c>
      <c r="X9" s="13"/>
      <c r="Y9" s="14"/>
      <c r="Z9" s="11"/>
      <c r="AA9" s="15">
        <f t="shared" si="1"/>
        <v>-44903.818749999999</v>
      </c>
      <c r="AB9" s="13"/>
      <c r="AC9" s="14"/>
      <c r="AD9" s="11"/>
      <c r="AE9" s="15">
        <f t="shared" si="2"/>
        <v>0</v>
      </c>
      <c r="AF9" s="214"/>
      <c r="AG9" s="215"/>
      <c r="AH9" s="216"/>
      <c r="AI9" s="11"/>
      <c r="AJ9" s="15">
        <f t="shared" si="3"/>
        <v>-44903.818749999999</v>
      </c>
      <c r="AK9" s="214">
        <v>44933</v>
      </c>
      <c r="AL9" s="215">
        <v>0.39583333333333331</v>
      </c>
      <c r="AM9" s="216" t="s">
        <v>549</v>
      </c>
      <c r="AN9" s="15">
        <f>(AL9+AK9)-(U9+T9)</f>
        <v>29.577083333337214</v>
      </c>
      <c r="AO9" s="16"/>
      <c r="AP9" s="17"/>
      <c r="AQ9" s="18">
        <f t="shared" si="4"/>
        <v>-44903.818749999999</v>
      </c>
      <c r="AR9" s="16"/>
      <c r="AS9" s="17"/>
      <c r="AT9" s="216"/>
      <c r="AU9" s="19">
        <f t="shared" si="5"/>
        <v>-44903.818749999999</v>
      </c>
      <c r="AV9" s="217"/>
      <c r="AW9" s="217"/>
      <c r="AX9" s="20" t="s">
        <v>132</v>
      </c>
      <c r="AY9" s="20" t="s">
        <v>134</v>
      </c>
      <c r="AZ9" s="20" t="s">
        <v>152</v>
      </c>
      <c r="BA9" s="369" t="s">
        <v>188</v>
      </c>
      <c r="BB9" s="270" t="s">
        <v>868</v>
      </c>
      <c r="BC9" s="264" t="s">
        <v>869</v>
      </c>
      <c r="BD9" s="24"/>
      <c r="BE9" s="23" t="s">
        <v>74</v>
      </c>
      <c r="BF9" s="23"/>
      <c r="BJ9" s="103"/>
      <c r="BK9"/>
      <c r="BR9" s="25"/>
      <c r="BS9" s="353"/>
      <c r="BT9" s="25"/>
      <c r="BU9" s="25"/>
      <c r="BV9" s="5">
        <v>683</v>
      </c>
      <c r="BW9" s="224">
        <v>30221945</v>
      </c>
      <c r="BX9" s="224" t="s">
        <v>519</v>
      </c>
      <c r="BY9" s="224" t="s">
        <v>522</v>
      </c>
      <c r="BZ9" s="224" t="s">
        <v>524</v>
      </c>
      <c r="CA9" s="224" t="s">
        <v>40</v>
      </c>
      <c r="CB9" s="227">
        <v>44910.465277777781</v>
      </c>
      <c r="CC9" s="224" t="s">
        <v>548</v>
      </c>
      <c r="CD9" s="213" t="s">
        <v>39</v>
      </c>
      <c r="CE9" s="25"/>
      <c r="CF9" s="25"/>
      <c r="CG9" s="9">
        <v>649</v>
      </c>
      <c r="CH9" s="224">
        <v>30239054</v>
      </c>
      <c r="CI9" s="224" t="s">
        <v>517</v>
      </c>
      <c r="CJ9" s="224" t="s">
        <v>521</v>
      </c>
      <c r="CK9" s="224" t="s">
        <v>524</v>
      </c>
      <c r="CL9" s="224" t="s">
        <v>57</v>
      </c>
      <c r="CM9" s="227">
        <v>44903.836805555555</v>
      </c>
      <c r="CN9" s="224" t="s">
        <v>549</v>
      </c>
      <c r="CO9" s="213" t="s">
        <v>126</v>
      </c>
      <c r="CP9" s="25"/>
      <c r="CQ9" s="25"/>
      <c r="CR9" s="5">
        <v>651</v>
      </c>
      <c r="CS9" s="224">
        <v>30226451</v>
      </c>
      <c r="CT9" s="224" t="s">
        <v>518</v>
      </c>
      <c r="CU9" s="224" t="s">
        <v>521</v>
      </c>
      <c r="CV9" s="224" t="s">
        <v>524</v>
      </c>
      <c r="CW9" s="224" t="s">
        <v>530</v>
      </c>
      <c r="CX9" s="227">
        <v>44908.720833333333</v>
      </c>
      <c r="CY9" s="224" t="s">
        <v>548</v>
      </c>
      <c r="CZ9" s="213" t="s">
        <v>39</v>
      </c>
    </row>
    <row r="10" spans="1:107" ht="15" customHeight="1" x14ac:dyDescent="0.25">
      <c r="A10" s="442"/>
      <c r="B10" s="10">
        <v>8</v>
      </c>
      <c r="C10" s="5">
        <v>633</v>
      </c>
      <c r="D10" s="224">
        <v>30036700</v>
      </c>
      <c r="E10" s="224" t="s">
        <v>517</v>
      </c>
      <c r="F10" s="224" t="s">
        <v>521</v>
      </c>
      <c r="G10" s="224" t="s">
        <v>524</v>
      </c>
      <c r="H10" s="224" t="s">
        <v>53</v>
      </c>
      <c r="I10" s="227">
        <v>44900.719444444447</v>
      </c>
      <c r="J10" s="224" t="s">
        <v>549</v>
      </c>
      <c r="K10" s="213" t="s">
        <v>39</v>
      </c>
      <c r="L10" s="214">
        <v>44899</v>
      </c>
      <c r="M10" s="215">
        <v>0.83611111111111114</v>
      </c>
      <c r="N10" s="216" t="s">
        <v>548</v>
      </c>
      <c r="O10" s="2">
        <v>44900</v>
      </c>
      <c r="P10" s="3">
        <v>0.71944444444444444</v>
      </c>
      <c r="Q10" s="2">
        <v>44912</v>
      </c>
      <c r="R10" s="3">
        <v>0.82500000000000007</v>
      </c>
      <c r="S10" s="216" t="s">
        <v>548</v>
      </c>
      <c r="T10" s="214">
        <v>44912</v>
      </c>
      <c r="U10" s="215">
        <v>0.82500000000000007</v>
      </c>
      <c r="V10" s="216" t="s">
        <v>548</v>
      </c>
      <c r="W10" s="12">
        <f t="shared" si="0"/>
        <v>12.105555555550382</v>
      </c>
      <c r="X10" s="13"/>
      <c r="Y10" s="14"/>
      <c r="Z10" s="11"/>
      <c r="AA10" s="15">
        <f t="shared" si="1"/>
        <v>-44912.824999999997</v>
      </c>
      <c r="AB10" s="13"/>
      <c r="AC10" s="14"/>
      <c r="AD10" s="11"/>
      <c r="AE10" s="15">
        <f t="shared" si="2"/>
        <v>0</v>
      </c>
      <c r="AF10" s="214"/>
      <c r="AG10" s="215"/>
      <c r="AH10" s="216"/>
      <c r="AI10" s="11"/>
      <c r="AJ10" s="15">
        <f t="shared" si="3"/>
        <v>-44912.824999999997</v>
      </c>
      <c r="AK10" s="214">
        <v>44912</v>
      </c>
      <c r="AL10" s="215">
        <v>0.8256944444444444</v>
      </c>
      <c r="AM10" s="216" t="s">
        <v>548</v>
      </c>
      <c r="AN10" s="15"/>
      <c r="AO10" s="16"/>
      <c r="AP10" s="17"/>
      <c r="AQ10" s="18">
        <f t="shared" si="4"/>
        <v>-44912.824999999997</v>
      </c>
      <c r="AR10" s="16"/>
      <c r="AS10" s="17"/>
      <c r="AT10" s="216"/>
      <c r="AU10" s="19">
        <f t="shared" si="5"/>
        <v>-44912.824999999997</v>
      </c>
      <c r="AV10" s="217"/>
      <c r="AW10" s="217" t="s">
        <v>1305</v>
      </c>
      <c r="AX10" s="20" t="s">
        <v>148</v>
      </c>
      <c r="AY10" s="20" t="s">
        <v>156</v>
      </c>
      <c r="AZ10" s="20" t="s">
        <v>210</v>
      </c>
      <c r="BA10" s="369" t="s">
        <v>440</v>
      </c>
      <c r="BB10" s="270" t="s">
        <v>870</v>
      </c>
      <c r="BC10" s="264" t="s">
        <v>871</v>
      </c>
      <c r="BD10" s="24"/>
      <c r="BE10" s="23" t="s">
        <v>74</v>
      </c>
      <c r="BF10" s="23"/>
      <c r="BR10" s="25"/>
      <c r="BS10" s="353"/>
      <c r="BT10" s="25"/>
      <c r="BU10" s="25"/>
      <c r="BV10" s="5">
        <v>700</v>
      </c>
      <c r="BW10" s="224">
        <v>30238644</v>
      </c>
      <c r="BX10" s="224" t="s">
        <v>519</v>
      </c>
      <c r="BY10" s="224" t="s">
        <v>522</v>
      </c>
      <c r="BZ10" s="224" t="s">
        <v>524</v>
      </c>
      <c r="CA10" s="224" t="s">
        <v>543</v>
      </c>
      <c r="CB10" s="227">
        <v>44914.481249999997</v>
      </c>
      <c r="CC10" s="224" t="s">
        <v>548</v>
      </c>
      <c r="CD10" s="213" t="s">
        <v>41</v>
      </c>
      <c r="CE10" s="25"/>
      <c r="CF10" s="25"/>
      <c r="CG10" s="9">
        <v>655</v>
      </c>
      <c r="CH10" s="224">
        <v>1266155</v>
      </c>
      <c r="CI10" s="224" t="s">
        <v>517</v>
      </c>
      <c r="CJ10" s="224" t="s">
        <v>521</v>
      </c>
      <c r="CK10" s="224" t="s">
        <v>526</v>
      </c>
      <c r="CL10" s="224" t="s">
        <v>50</v>
      </c>
      <c r="CM10" s="227">
        <v>44905.428472222222</v>
      </c>
      <c r="CN10" s="224" t="s">
        <v>548</v>
      </c>
      <c r="CO10" s="213" t="s">
        <v>126</v>
      </c>
      <c r="CP10" s="25"/>
      <c r="CQ10" s="25"/>
      <c r="CR10" s="9">
        <v>684</v>
      </c>
      <c r="CS10" s="224">
        <v>30112874</v>
      </c>
      <c r="CT10" s="224" t="s">
        <v>518</v>
      </c>
      <c r="CU10" s="224" t="s">
        <v>521</v>
      </c>
      <c r="CV10" s="224" t="s">
        <v>524</v>
      </c>
      <c r="CW10" s="224" t="s">
        <v>540</v>
      </c>
      <c r="CX10" s="227">
        <v>44910.81527777778</v>
      </c>
      <c r="CY10" s="224" t="s">
        <v>548</v>
      </c>
      <c r="CZ10" s="213" t="s">
        <v>126</v>
      </c>
    </row>
    <row r="11" spans="1:107" ht="15" customHeight="1" x14ac:dyDescent="0.25">
      <c r="A11" s="442"/>
      <c r="B11" s="10">
        <v>9</v>
      </c>
      <c r="C11" s="9">
        <v>641</v>
      </c>
      <c r="D11" s="224">
        <v>1309840</v>
      </c>
      <c r="E11" s="224" t="s">
        <v>517</v>
      </c>
      <c r="F11" s="224" t="s">
        <v>521</v>
      </c>
      <c r="G11" s="224" t="s">
        <v>526</v>
      </c>
      <c r="H11" s="224" t="s">
        <v>54</v>
      </c>
      <c r="I11" s="227">
        <v>44900.72152777778</v>
      </c>
      <c r="J11" s="224" t="s">
        <v>549</v>
      </c>
      <c r="K11" s="213" t="s">
        <v>126</v>
      </c>
      <c r="L11" s="214">
        <v>44900</v>
      </c>
      <c r="M11" s="215">
        <v>0.71180555555555547</v>
      </c>
      <c r="N11" s="216" t="s">
        <v>549</v>
      </c>
      <c r="O11" s="2">
        <v>44900</v>
      </c>
      <c r="P11" s="3">
        <v>0.72152777777777777</v>
      </c>
      <c r="Q11" s="2"/>
      <c r="R11" s="3"/>
      <c r="S11" s="11"/>
      <c r="T11" s="214">
        <v>44900</v>
      </c>
      <c r="U11" s="215">
        <v>0.72152777777777777</v>
      </c>
      <c r="V11" s="216" t="s">
        <v>549</v>
      </c>
      <c r="W11" s="12">
        <f t="shared" si="0"/>
        <v>0</v>
      </c>
      <c r="X11" s="13"/>
      <c r="Y11" s="14"/>
      <c r="Z11" s="11"/>
      <c r="AA11" s="15">
        <f t="shared" si="1"/>
        <v>-44900.72152777778</v>
      </c>
      <c r="AB11" s="13"/>
      <c r="AC11" s="14"/>
      <c r="AD11" s="11"/>
      <c r="AE11" s="15">
        <f t="shared" si="2"/>
        <v>0</v>
      </c>
      <c r="AF11" s="214"/>
      <c r="AG11" s="215"/>
      <c r="AH11" s="216"/>
      <c r="AI11" s="11"/>
      <c r="AJ11" s="15">
        <f t="shared" si="3"/>
        <v>-44900.72152777778</v>
      </c>
      <c r="AK11" s="214">
        <v>44929</v>
      </c>
      <c r="AL11" s="215">
        <v>0.43333333333333335</v>
      </c>
      <c r="AM11" s="216" t="s">
        <v>549</v>
      </c>
      <c r="AN11" s="15"/>
      <c r="AO11" s="16"/>
      <c r="AP11" s="17"/>
      <c r="AQ11" s="18">
        <f t="shared" si="4"/>
        <v>-44900.72152777778</v>
      </c>
      <c r="AR11" s="16"/>
      <c r="AS11" s="17"/>
      <c r="AT11" s="216"/>
      <c r="AU11" s="19">
        <f t="shared" si="5"/>
        <v>-44900.72152777778</v>
      </c>
      <c r="AV11" s="217"/>
      <c r="AW11" s="217"/>
      <c r="AX11" s="20" t="s">
        <v>148</v>
      </c>
      <c r="AY11" s="20" t="s">
        <v>156</v>
      </c>
      <c r="AZ11" s="20" t="s">
        <v>210</v>
      </c>
      <c r="BA11" s="369" t="s">
        <v>440</v>
      </c>
      <c r="BB11" s="270" t="s">
        <v>872</v>
      </c>
      <c r="BC11" s="264" t="s">
        <v>873</v>
      </c>
      <c r="BD11" s="24"/>
      <c r="BE11" s="23" t="s">
        <v>74</v>
      </c>
      <c r="BF11" s="23"/>
      <c r="BR11" s="25"/>
      <c r="BS11" s="25"/>
      <c r="BT11" s="25"/>
      <c r="BU11" s="25"/>
      <c r="BV11" s="5">
        <v>702</v>
      </c>
      <c r="BW11" s="224">
        <v>1798171</v>
      </c>
      <c r="BX11" s="224" t="s">
        <v>519</v>
      </c>
      <c r="BY11" s="224" t="s">
        <v>523</v>
      </c>
      <c r="BZ11" s="224" t="s">
        <v>524</v>
      </c>
      <c r="CA11" s="224" t="s">
        <v>538</v>
      </c>
      <c r="CB11" s="227">
        <v>44916.697222222225</v>
      </c>
      <c r="CC11" s="224" t="s">
        <v>548</v>
      </c>
      <c r="CD11" s="213" t="s">
        <v>39</v>
      </c>
      <c r="CE11" s="25"/>
      <c r="CF11" s="25"/>
      <c r="CG11" s="9">
        <v>631</v>
      </c>
      <c r="CH11" s="224">
        <v>913709</v>
      </c>
      <c r="CI11" s="224" t="s">
        <v>517</v>
      </c>
      <c r="CJ11" s="224" t="s">
        <v>521</v>
      </c>
      <c r="CK11" s="224" t="s">
        <v>524</v>
      </c>
      <c r="CL11" s="224" t="s">
        <v>531</v>
      </c>
      <c r="CM11" s="227">
        <v>44905.85</v>
      </c>
      <c r="CN11" s="224" t="s">
        <v>549</v>
      </c>
      <c r="CO11" s="213" t="s">
        <v>126</v>
      </c>
      <c r="CP11" s="25"/>
      <c r="CQ11" s="25"/>
      <c r="CR11" s="5">
        <v>674</v>
      </c>
      <c r="CS11" s="224">
        <v>1354683</v>
      </c>
      <c r="CT11" s="224" t="s">
        <v>518</v>
      </c>
      <c r="CU11" s="224" t="s">
        <v>521</v>
      </c>
      <c r="CV11" s="224" t="s">
        <v>524</v>
      </c>
      <c r="CW11" s="224" t="s">
        <v>537</v>
      </c>
      <c r="CX11" s="227">
        <v>44912.576388888891</v>
      </c>
      <c r="CY11" s="224" t="s">
        <v>548</v>
      </c>
      <c r="CZ11" s="213" t="s">
        <v>41</v>
      </c>
    </row>
    <row r="12" spans="1:107" ht="15" customHeight="1" x14ac:dyDescent="0.25">
      <c r="A12" s="442"/>
      <c r="B12" s="26">
        <v>10</v>
      </c>
      <c r="C12" s="9">
        <v>647</v>
      </c>
      <c r="D12" s="224">
        <v>30090941</v>
      </c>
      <c r="E12" s="224" t="s">
        <v>517</v>
      </c>
      <c r="F12" s="224" t="s">
        <v>521</v>
      </c>
      <c r="G12" s="224" t="s">
        <v>524</v>
      </c>
      <c r="H12" s="224" t="s">
        <v>533</v>
      </c>
      <c r="I12" s="227">
        <v>44901.487500000003</v>
      </c>
      <c r="J12" s="224" t="s">
        <v>549</v>
      </c>
      <c r="K12" s="213" t="s">
        <v>126</v>
      </c>
      <c r="L12" s="214">
        <v>44900</v>
      </c>
      <c r="M12" s="215">
        <v>0.85555555555555562</v>
      </c>
      <c r="N12" s="216" t="s">
        <v>549</v>
      </c>
      <c r="O12" s="2">
        <v>44901</v>
      </c>
      <c r="P12" s="3">
        <v>0.48749999999999999</v>
      </c>
      <c r="Q12" s="2">
        <v>44901</v>
      </c>
      <c r="R12" s="3">
        <v>0.48541666666666666</v>
      </c>
      <c r="S12" s="216" t="s">
        <v>549</v>
      </c>
      <c r="T12" s="214">
        <v>44901</v>
      </c>
      <c r="U12" s="215">
        <v>0.48749999999999999</v>
      </c>
      <c r="V12" s="216" t="s">
        <v>549</v>
      </c>
      <c r="W12" s="12">
        <f t="shared" si="0"/>
        <v>0</v>
      </c>
      <c r="X12" s="13"/>
      <c r="Y12" s="14"/>
      <c r="Z12" s="11"/>
      <c r="AA12" s="15">
        <f t="shared" si="1"/>
        <v>-44901.487500000003</v>
      </c>
      <c r="AB12" s="13"/>
      <c r="AC12" s="14"/>
      <c r="AD12" s="11"/>
      <c r="AE12" s="15">
        <f t="shared" si="2"/>
        <v>0</v>
      </c>
      <c r="AF12" s="214"/>
      <c r="AG12" s="215"/>
      <c r="AH12" s="216"/>
      <c r="AI12" s="11"/>
      <c r="AJ12" s="15">
        <f t="shared" si="3"/>
        <v>-44901.487500000003</v>
      </c>
      <c r="AK12" s="214"/>
      <c r="AL12" s="215"/>
      <c r="AM12" s="216"/>
      <c r="AN12" s="15"/>
      <c r="AO12" s="16">
        <v>44902</v>
      </c>
      <c r="AP12" s="17">
        <v>0.39097222222222222</v>
      </c>
      <c r="AQ12" s="18">
        <f t="shared" si="4"/>
        <v>0.90347222222044365</v>
      </c>
      <c r="AR12" s="16">
        <v>44907</v>
      </c>
      <c r="AS12" s="17">
        <v>0.79999999999999993</v>
      </c>
      <c r="AT12" s="216" t="s">
        <v>549</v>
      </c>
      <c r="AU12" s="19">
        <f t="shared" si="5"/>
        <v>6.3125</v>
      </c>
      <c r="AV12" s="217"/>
      <c r="AW12" s="217" t="s">
        <v>1306</v>
      </c>
      <c r="AX12" s="20" t="s">
        <v>140</v>
      </c>
      <c r="AY12" s="20" t="s">
        <v>168</v>
      </c>
      <c r="AZ12" s="21" t="s">
        <v>1175</v>
      </c>
      <c r="BA12" s="369" t="s">
        <v>498</v>
      </c>
      <c r="BB12" s="270" t="s">
        <v>874</v>
      </c>
      <c r="BC12" s="264" t="s">
        <v>875</v>
      </c>
      <c r="BD12" s="24"/>
      <c r="BE12" s="23" t="s">
        <v>74</v>
      </c>
      <c r="BF12" s="23"/>
      <c r="BR12" s="25"/>
      <c r="BS12" s="25"/>
      <c r="BT12" s="25"/>
      <c r="BU12" s="25"/>
      <c r="BV12" s="9">
        <v>706</v>
      </c>
      <c r="BW12" s="224">
        <v>30201681</v>
      </c>
      <c r="BX12" s="224" t="s">
        <v>519</v>
      </c>
      <c r="BY12" s="224" t="s">
        <v>521</v>
      </c>
      <c r="BZ12" s="224" t="s">
        <v>524</v>
      </c>
      <c r="CA12" s="224" t="s">
        <v>544</v>
      </c>
      <c r="CB12" s="227">
        <v>44917.401388888888</v>
      </c>
      <c r="CC12" s="224" t="s">
        <v>549</v>
      </c>
      <c r="CD12" s="213" t="s">
        <v>126</v>
      </c>
      <c r="CE12" s="25"/>
      <c r="CF12" s="25"/>
      <c r="CG12" s="5">
        <v>666</v>
      </c>
      <c r="CH12" s="224">
        <v>30039008</v>
      </c>
      <c r="CI12" s="224" t="s">
        <v>517</v>
      </c>
      <c r="CJ12" s="224" t="s">
        <v>521</v>
      </c>
      <c r="CK12" s="224" t="s">
        <v>526</v>
      </c>
      <c r="CL12" s="224" t="s">
        <v>38</v>
      </c>
      <c r="CM12" s="227">
        <v>44906.862500000003</v>
      </c>
      <c r="CN12" s="224" t="s">
        <v>549</v>
      </c>
      <c r="CO12" s="213" t="s">
        <v>39</v>
      </c>
      <c r="CP12" s="25"/>
      <c r="CQ12" s="25"/>
      <c r="CR12" s="9">
        <v>668</v>
      </c>
      <c r="CS12" s="224">
        <v>30139794</v>
      </c>
      <c r="CT12" s="224" t="s">
        <v>518</v>
      </c>
      <c r="CU12" s="224" t="s">
        <v>522</v>
      </c>
      <c r="CV12" s="224" t="s">
        <v>524</v>
      </c>
      <c r="CW12" s="224" t="s">
        <v>536</v>
      </c>
      <c r="CX12" s="227">
        <v>44913.451388888891</v>
      </c>
      <c r="CY12" s="224" t="s">
        <v>549</v>
      </c>
      <c r="CZ12" s="213" t="s">
        <v>126</v>
      </c>
    </row>
    <row r="13" spans="1:107" ht="15" customHeight="1" x14ac:dyDescent="0.25">
      <c r="A13" s="442"/>
      <c r="B13" s="10">
        <v>11</v>
      </c>
      <c r="C13" s="9">
        <v>634</v>
      </c>
      <c r="D13" s="224">
        <v>30230658</v>
      </c>
      <c r="E13" s="224" t="s">
        <v>518</v>
      </c>
      <c r="F13" s="224" t="s">
        <v>521</v>
      </c>
      <c r="G13" s="224" t="s">
        <v>526</v>
      </c>
      <c r="H13" s="224" t="s">
        <v>54</v>
      </c>
      <c r="I13" s="227">
        <v>44901.588194444441</v>
      </c>
      <c r="J13" s="224" t="s">
        <v>549</v>
      </c>
      <c r="K13" s="213" t="s">
        <v>126</v>
      </c>
      <c r="L13" s="214">
        <v>44899</v>
      </c>
      <c r="M13" s="215">
        <v>0.84583333333333333</v>
      </c>
      <c r="N13" s="216" t="s">
        <v>549</v>
      </c>
      <c r="O13" s="2">
        <v>44901</v>
      </c>
      <c r="P13" s="3">
        <v>0.58819444444444446</v>
      </c>
      <c r="Q13" s="2">
        <v>44901</v>
      </c>
      <c r="R13" s="3">
        <v>0.48125000000000001</v>
      </c>
      <c r="S13" s="216" t="s">
        <v>549</v>
      </c>
      <c r="T13" s="214">
        <v>44901</v>
      </c>
      <c r="U13" s="215">
        <v>0.58819444444444446</v>
      </c>
      <c r="V13" s="216" t="s">
        <v>549</v>
      </c>
      <c r="W13" s="12">
        <f t="shared" si="0"/>
        <v>0</v>
      </c>
      <c r="X13" s="13"/>
      <c r="Y13" s="14"/>
      <c r="Z13" s="11"/>
      <c r="AA13" s="15">
        <f t="shared" si="1"/>
        <v>-44901.588194444441</v>
      </c>
      <c r="AB13" s="13"/>
      <c r="AC13" s="14"/>
      <c r="AD13" s="11"/>
      <c r="AE13" s="15">
        <f t="shared" si="2"/>
        <v>0</v>
      </c>
      <c r="AF13" s="214"/>
      <c r="AG13" s="215"/>
      <c r="AH13" s="216"/>
      <c r="AI13" s="11"/>
      <c r="AJ13" s="15">
        <f t="shared" si="3"/>
        <v>-44901.588194444441</v>
      </c>
      <c r="AK13" s="214"/>
      <c r="AL13" s="215"/>
      <c r="AM13" s="216"/>
      <c r="AN13" s="15"/>
      <c r="AO13" s="16">
        <v>44901</v>
      </c>
      <c r="AP13" s="17">
        <v>0.60555555555555551</v>
      </c>
      <c r="AQ13" s="18">
        <f t="shared" si="4"/>
        <v>1.7361111116770189E-2</v>
      </c>
      <c r="AR13" s="16">
        <v>44907</v>
      </c>
      <c r="AS13" s="17">
        <v>0.8041666666666667</v>
      </c>
      <c r="AT13" s="216" t="s">
        <v>549</v>
      </c>
      <c r="AU13" s="19">
        <f t="shared" si="5"/>
        <v>6.2159722222277196</v>
      </c>
      <c r="AV13" s="217"/>
      <c r="AW13" s="217"/>
      <c r="AX13" s="20" t="s">
        <v>140</v>
      </c>
      <c r="AY13" s="20" t="s">
        <v>162</v>
      </c>
      <c r="AZ13" s="20" t="s">
        <v>1109</v>
      </c>
      <c r="BA13" s="369" t="s">
        <v>484</v>
      </c>
      <c r="BB13" s="270" t="s">
        <v>876</v>
      </c>
      <c r="BC13" s="264" t="s">
        <v>877</v>
      </c>
      <c r="BD13" s="24"/>
      <c r="BE13" s="23" t="s">
        <v>74</v>
      </c>
      <c r="BF13" s="23"/>
      <c r="BJ13" s="28" t="s">
        <v>64</v>
      </c>
      <c r="BK13" s="29" t="s">
        <v>65</v>
      </c>
      <c r="BL13" s="30" t="s">
        <v>66</v>
      </c>
      <c r="BM13" s="31" t="s">
        <v>39</v>
      </c>
      <c r="BN13" s="32" t="s">
        <v>41</v>
      </c>
      <c r="BO13" s="33" t="s">
        <v>63</v>
      </c>
      <c r="BP13" s="34" t="s">
        <v>52</v>
      </c>
      <c r="BQ13" s="35" t="s">
        <v>67</v>
      </c>
      <c r="BR13" s="25"/>
      <c r="BS13" s="25"/>
      <c r="BT13" s="25"/>
      <c r="BU13" s="25"/>
      <c r="BV13" s="5">
        <v>715</v>
      </c>
      <c r="BW13" s="224">
        <v>30241624</v>
      </c>
      <c r="BX13" s="224" t="s">
        <v>519</v>
      </c>
      <c r="BY13" s="224" t="s">
        <v>523</v>
      </c>
      <c r="BZ13" s="224" t="s">
        <v>524</v>
      </c>
      <c r="CA13" s="224" t="s">
        <v>538</v>
      </c>
      <c r="CB13" s="227">
        <v>44920.614583333336</v>
      </c>
      <c r="CC13" s="224" t="s">
        <v>549</v>
      </c>
      <c r="CD13" s="213" t="s">
        <v>39</v>
      </c>
      <c r="CE13" s="25"/>
      <c r="CF13" s="25"/>
      <c r="CG13" s="5">
        <v>670</v>
      </c>
      <c r="CH13" s="224">
        <v>1742364</v>
      </c>
      <c r="CI13" s="224" t="s">
        <v>517</v>
      </c>
      <c r="CJ13" s="224" t="s">
        <v>521</v>
      </c>
      <c r="CK13" s="224" t="s">
        <v>524</v>
      </c>
      <c r="CL13" s="224" t="s">
        <v>53</v>
      </c>
      <c r="CM13" s="227">
        <v>44907.92291666667</v>
      </c>
      <c r="CN13" s="224" t="s">
        <v>549</v>
      </c>
      <c r="CO13" s="213" t="s">
        <v>39</v>
      </c>
      <c r="CP13" s="25"/>
      <c r="CQ13" s="25"/>
      <c r="CR13" s="9">
        <v>672</v>
      </c>
      <c r="CS13" s="224">
        <v>30217215</v>
      </c>
      <c r="CT13" s="224" t="s">
        <v>518</v>
      </c>
      <c r="CU13" s="224" t="s">
        <v>522</v>
      </c>
      <c r="CV13" s="224" t="s">
        <v>524</v>
      </c>
      <c r="CW13" s="224" t="s">
        <v>40</v>
      </c>
      <c r="CX13" s="227">
        <v>44913.45208333333</v>
      </c>
      <c r="CY13" s="224" t="s">
        <v>549</v>
      </c>
      <c r="CZ13" s="213" t="s">
        <v>126</v>
      </c>
    </row>
    <row r="14" spans="1:107" ht="15" customHeight="1" x14ac:dyDescent="0.25">
      <c r="A14" s="442"/>
      <c r="B14" s="10">
        <v>12</v>
      </c>
      <c r="C14" s="9">
        <v>639</v>
      </c>
      <c r="D14" s="224">
        <v>1292156</v>
      </c>
      <c r="E14" s="224" t="s">
        <v>517</v>
      </c>
      <c r="F14" s="224" t="s">
        <v>521</v>
      </c>
      <c r="G14" s="224" t="s">
        <v>524</v>
      </c>
      <c r="H14" s="224" t="s">
        <v>532</v>
      </c>
      <c r="I14" s="227">
        <v>44901.668749999997</v>
      </c>
      <c r="J14" s="224" t="s">
        <v>549</v>
      </c>
      <c r="K14" s="213" t="s">
        <v>126</v>
      </c>
      <c r="L14" s="214">
        <v>44900</v>
      </c>
      <c r="M14" s="215">
        <v>0.70000000000000007</v>
      </c>
      <c r="N14" s="216" t="s">
        <v>549</v>
      </c>
      <c r="O14" s="2">
        <v>44901</v>
      </c>
      <c r="P14" s="3">
        <v>0.66875000000000007</v>
      </c>
      <c r="Q14" s="2">
        <v>44901</v>
      </c>
      <c r="R14" s="3">
        <v>0.59236111111111112</v>
      </c>
      <c r="S14" s="216" t="s">
        <v>549</v>
      </c>
      <c r="T14" s="214">
        <v>44901</v>
      </c>
      <c r="U14" s="215">
        <v>0.66875000000000007</v>
      </c>
      <c r="V14" s="216" t="s">
        <v>549</v>
      </c>
      <c r="W14" s="12">
        <f t="shared" si="0"/>
        <v>0</v>
      </c>
      <c r="X14" s="13"/>
      <c r="Y14" s="14"/>
      <c r="Z14" s="11"/>
      <c r="AA14" s="15">
        <f t="shared" si="1"/>
        <v>-44901.668749999997</v>
      </c>
      <c r="AB14" s="13"/>
      <c r="AC14" s="14"/>
      <c r="AD14" s="11"/>
      <c r="AE14" s="15">
        <f t="shared" si="2"/>
        <v>0</v>
      </c>
      <c r="AF14" s="214"/>
      <c r="AG14" s="215"/>
      <c r="AH14" s="216"/>
      <c r="AI14" s="11"/>
      <c r="AJ14" s="15">
        <f t="shared" si="3"/>
        <v>-44901.668749999997</v>
      </c>
      <c r="AK14" s="214"/>
      <c r="AL14" s="215"/>
      <c r="AM14" s="216"/>
      <c r="AN14" s="15"/>
      <c r="AO14" s="16">
        <v>44901</v>
      </c>
      <c r="AP14" s="17">
        <v>0.74097222222222225</v>
      </c>
      <c r="AQ14" s="18">
        <f t="shared" si="4"/>
        <v>7.2222222224809229E-2</v>
      </c>
      <c r="AR14" s="16">
        <v>44907</v>
      </c>
      <c r="AS14" s="17">
        <v>0.80347222222222225</v>
      </c>
      <c r="AT14" s="216" t="s">
        <v>549</v>
      </c>
      <c r="AU14" s="19">
        <f t="shared" si="5"/>
        <v>6.1347222222248092</v>
      </c>
      <c r="AV14" s="217"/>
      <c r="AW14" s="217" t="s">
        <v>1307</v>
      </c>
      <c r="AX14" s="20" t="s">
        <v>132</v>
      </c>
      <c r="AY14" s="20" t="s">
        <v>134</v>
      </c>
      <c r="AZ14" s="20" t="s">
        <v>136</v>
      </c>
      <c r="BA14" s="369" t="s">
        <v>146</v>
      </c>
      <c r="BB14" s="270" t="s">
        <v>878</v>
      </c>
      <c r="BC14" s="264" t="s">
        <v>879</v>
      </c>
      <c r="BD14" s="24"/>
      <c r="BE14" s="23" t="s">
        <v>74</v>
      </c>
      <c r="BF14" s="23"/>
      <c r="BJ14" s="36" t="s">
        <v>569</v>
      </c>
      <c r="BK14" s="37"/>
      <c r="BL14" s="125">
        <f>BK14/BK16</f>
        <v>0</v>
      </c>
      <c r="BM14" s="39"/>
      <c r="BN14" s="39"/>
      <c r="BO14" s="39"/>
      <c r="BP14" s="39"/>
      <c r="BQ14" s="40">
        <f t="shared" ref="BQ14:BQ15" si="6">BK14</f>
        <v>0</v>
      </c>
      <c r="BR14" s="25"/>
      <c r="BS14" s="25"/>
      <c r="BT14" s="25"/>
      <c r="BU14" s="25"/>
      <c r="BV14" s="9">
        <v>718</v>
      </c>
      <c r="BW14" s="224">
        <v>1259164</v>
      </c>
      <c r="BX14" s="224" t="s">
        <v>519</v>
      </c>
      <c r="BY14" s="224" t="s">
        <v>522</v>
      </c>
      <c r="BZ14" s="224" t="s">
        <v>525</v>
      </c>
      <c r="CA14" s="224" t="s">
        <v>545</v>
      </c>
      <c r="CB14" s="227">
        <v>44920.692361111112</v>
      </c>
      <c r="CC14" s="224" t="s">
        <v>548</v>
      </c>
      <c r="CD14" s="213" t="s">
        <v>63</v>
      </c>
      <c r="CE14" s="25"/>
      <c r="CF14" s="25"/>
      <c r="CG14" s="5">
        <v>658</v>
      </c>
      <c r="CH14" s="224" t="s">
        <v>516</v>
      </c>
      <c r="CI14" s="224" t="s">
        <v>517</v>
      </c>
      <c r="CJ14" s="224" t="s">
        <v>523</v>
      </c>
      <c r="CK14" s="224" t="s">
        <v>525</v>
      </c>
      <c r="CL14" s="224" t="s">
        <v>49</v>
      </c>
      <c r="CM14" s="227">
        <v>44908.40347222222</v>
      </c>
      <c r="CN14" s="224" t="s">
        <v>548</v>
      </c>
      <c r="CO14" s="213" t="s">
        <v>39</v>
      </c>
      <c r="CP14" s="25"/>
      <c r="CQ14" s="25"/>
      <c r="CR14" s="9">
        <v>692</v>
      </c>
      <c r="CS14" s="224">
        <v>30219210</v>
      </c>
      <c r="CT14" s="224" t="s">
        <v>518</v>
      </c>
      <c r="CU14" s="224" t="s">
        <v>521</v>
      </c>
      <c r="CV14" s="224" t="s">
        <v>524</v>
      </c>
      <c r="CW14" s="224" t="s">
        <v>59</v>
      </c>
      <c r="CX14" s="227">
        <v>44913.529166666667</v>
      </c>
      <c r="CY14" s="224" t="s">
        <v>549</v>
      </c>
      <c r="CZ14" s="213" t="s">
        <v>126</v>
      </c>
      <c r="DA14"/>
      <c r="DB14"/>
    </row>
    <row r="15" spans="1:107" ht="15" customHeight="1" x14ac:dyDescent="0.25">
      <c r="A15" s="442"/>
      <c r="B15" s="10">
        <v>13</v>
      </c>
      <c r="C15" s="5">
        <v>652</v>
      </c>
      <c r="D15" s="224">
        <v>30235875</v>
      </c>
      <c r="E15" s="224" t="s">
        <v>520</v>
      </c>
      <c r="F15" s="224" t="s">
        <v>522</v>
      </c>
      <c r="G15" s="224" t="s">
        <v>526</v>
      </c>
      <c r="H15" s="224" t="s">
        <v>38</v>
      </c>
      <c r="I15" s="227">
        <v>44901.818749999999</v>
      </c>
      <c r="J15" s="224" t="s">
        <v>548</v>
      </c>
      <c r="K15" s="213" t="s">
        <v>39</v>
      </c>
      <c r="L15" s="2">
        <v>44901</v>
      </c>
      <c r="M15" s="215">
        <v>0.81874999999999998</v>
      </c>
      <c r="N15" s="216" t="s">
        <v>548</v>
      </c>
      <c r="O15" s="2">
        <v>44901</v>
      </c>
      <c r="P15" s="215">
        <v>0.81874999999999998</v>
      </c>
      <c r="Q15" s="2"/>
      <c r="R15" s="3"/>
      <c r="S15" s="11"/>
      <c r="T15" s="214">
        <v>44901</v>
      </c>
      <c r="U15" s="215">
        <v>0.81874999999999998</v>
      </c>
      <c r="V15" s="216" t="s">
        <v>548</v>
      </c>
      <c r="W15" s="12">
        <f t="shared" si="0"/>
        <v>0</v>
      </c>
      <c r="X15" s="13"/>
      <c r="Y15" s="14"/>
      <c r="Z15" s="11"/>
      <c r="AA15" s="15">
        <f t="shared" si="1"/>
        <v>-44901.818749999999</v>
      </c>
      <c r="AB15" s="13"/>
      <c r="AC15" s="14"/>
      <c r="AD15" s="11"/>
      <c r="AE15" s="15">
        <f t="shared" si="2"/>
        <v>0</v>
      </c>
      <c r="AF15" s="214"/>
      <c r="AG15" s="215"/>
      <c r="AH15" s="216"/>
      <c r="AI15" s="11"/>
      <c r="AJ15" s="15">
        <f t="shared" si="3"/>
        <v>-44901.818749999999</v>
      </c>
      <c r="AK15" s="214"/>
      <c r="AL15" s="215"/>
      <c r="AM15" s="216"/>
      <c r="AN15" s="15"/>
      <c r="AO15" s="16">
        <v>44901</v>
      </c>
      <c r="AP15" s="17">
        <v>0.8354166666666667</v>
      </c>
      <c r="AQ15" s="18">
        <f t="shared" si="4"/>
        <v>1.6666666670062114E-2</v>
      </c>
      <c r="AR15" s="16">
        <v>44901</v>
      </c>
      <c r="AS15" s="17">
        <v>0.8354166666666667</v>
      </c>
      <c r="AT15" s="216" t="s">
        <v>548</v>
      </c>
      <c r="AU15" s="19">
        <f t="shared" si="5"/>
        <v>1.6666666670062114E-2</v>
      </c>
      <c r="AV15" s="217"/>
      <c r="AW15" s="217"/>
      <c r="AX15" s="20" t="s">
        <v>148</v>
      </c>
      <c r="AY15" s="20" t="s">
        <v>150</v>
      </c>
      <c r="AZ15" s="20" t="s">
        <v>1111</v>
      </c>
      <c r="BA15" s="369" t="s">
        <v>390</v>
      </c>
      <c r="BB15" s="270" t="s">
        <v>880</v>
      </c>
      <c r="BC15" s="264" t="s">
        <v>881</v>
      </c>
      <c r="BD15" s="24"/>
      <c r="BE15" s="23" t="s">
        <v>74</v>
      </c>
      <c r="BF15" s="23"/>
      <c r="BJ15" s="36" t="s">
        <v>548</v>
      </c>
      <c r="BK15" s="37">
        <v>3</v>
      </c>
      <c r="BL15" s="125">
        <f>BK15/BK16</f>
        <v>1</v>
      </c>
      <c r="BM15" s="39">
        <v>1</v>
      </c>
      <c r="BN15" s="39"/>
      <c r="BO15" s="39"/>
      <c r="BP15" s="39">
        <v>2</v>
      </c>
      <c r="BQ15" s="40">
        <f t="shared" si="6"/>
        <v>3</v>
      </c>
      <c r="BR15" s="25"/>
      <c r="BS15" s="25"/>
      <c r="BT15" s="25"/>
      <c r="BU15" s="25"/>
      <c r="BV15" s="5">
        <v>729</v>
      </c>
      <c r="BW15" s="224">
        <v>1787988</v>
      </c>
      <c r="BX15" s="224" t="s">
        <v>519</v>
      </c>
      <c r="BY15" s="224" t="s">
        <v>522</v>
      </c>
      <c r="BZ15" s="224" t="s">
        <v>526</v>
      </c>
      <c r="CA15" s="224" t="s">
        <v>44</v>
      </c>
      <c r="CB15" s="227">
        <v>44921.632638888892</v>
      </c>
      <c r="CC15" s="224" t="s">
        <v>548</v>
      </c>
      <c r="CD15" s="213" t="s">
        <v>63</v>
      </c>
      <c r="CE15" s="25"/>
      <c r="CF15" s="25"/>
      <c r="CG15" s="9">
        <v>628</v>
      </c>
      <c r="CH15" s="224">
        <v>20179873</v>
      </c>
      <c r="CI15" s="224" t="s">
        <v>517</v>
      </c>
      <c r="CJ15" s="224" t="s">
        <v>521</v>
      </c>
      <c r="CK15" s="224" t="s">
        <v>524</v>
      </c>
      <c r="CL15" s="224" t="s">
        <v>59</v>
      </c>
      <c r="CM15" s="227">
        <v>44908.647916666669</v>
      </c>
      <c r="CN15" s="224" t="s">
        <v>548</v>
      </c>
      <c r="CO15" s="213" t="s">
        <v>126</v>
      </c>
      <c r="CP15" s="25"/>
      <c r="CQ15" s="25"/>
      <c r="CR15" s="5">
        <v>695</v>
      </c>
      <c r="CS15" s="224">
        <v>30240276</v>
      </c>
      <c r="CT15" s="224" t="s">
        <v>518</v>
      </c>
      <c r="CU15" s="224" t="s">
        <v>521</v>
      </c>
      <c r="CV15" s="224" t="s">
        <v>526</v>
      </c>
      <c r="CW15" s="224" t="s">
        <v>68</v>
      </c>
      <c r="CX15" s="227">
        <v>44919.453472222223</v>
      </c>
      <c r="CY15" s="224" t="s">
        <v>548</v>
      </c>
      <c r="CZ15" s="213" t="s">
        <v>41</v>
      </c>
    </row>
    <row r="16" spans="1:107" ht="15" customHeight="1" x14ac:dyDescent="0.25">
      <c r="A16" s="442"/>
      <c r="B16" s="26">
        <v>14</v>
      </c>
      <c r="C16" s="9">
        <v>654</v>
      </c>
      <c r="D16" s="224">
        <v>1405509</v>
      </c>
      <c r="E16" s="224" t="s">
        <v>520</v>
      </c>
      <c r="F16" s="224" t="s">
        <v>521</v>
      </c>
      <c r="G16" s="224" t="s">
        <v>526</v>
      </c>
      <c r="H16" s="224" t="s">
        <v>38</v>
      </c>
      <c r="I16" s="227">
        <v>44902.467361111114</v>
      </c>
      <c r="J16" s="224" t="s">
        <v>548</v>
      </c>
      <c r="K16" s="213" t="s">
        <v>126</v>
      </c>
      <c r="L16" s="2">
        <v>44901</v>
      </c>
      <c r="M16" s="215">
        <v>0.4597222222222222</v>
      </c>
      <c r="N16" s="216" t="s">
        <v>548</v>
      </c>
      <c r="O16" s="2">
        <v>44902</v>
      </c>
      <c r="P16" s="3">
        <v>0.46736111111111112</v>
      </c>
      <c r="Q16" s="2">
        <v>44902</v>
      </c>
      <c r="R16" s="3">
        <v>0.4680555555555555</v>
      </c>
      <c r="S16" s="216" t="s">
        <v>548</v>
      </c>
      <c r="T16" s="214">
        <v>44902</v>
      </c>
      <c r="U16" s="215">
        <v>0.4680555555555555</v>
      </c>
      <c r="V16" s="216" t="s">
        <v>548</v>
      </c>
      <c r="W16" s="12">
        <f t="shared" si="0"/>
        <v>6.9444443943211809E-4</v>
      </c>
      <c r="X16" s="13">
        <v>44903</v>
      </c>
      <c r="Y16" s="14">
        <v>0.39930555555555558</v>
      </c>
      <c r="Z16" s="216" t="s">
        <v>548</v>
      </c>
      <c r="AA16" s="15">
        <f t="shared" si="1"/>
        <v>0.93125000000145519</v>
      </c>
      <c r="AB16" s="13">
        <v>44905</v>
      </c>
      <c r="AC16" s="14">
        <v>0.42152777777777778</v>
      </c>
      <c r="AD16" s="216" t="s">
        <v>548</v>
      </c>
      <c r="AE16" s="15">
        <f t="shared" si="2"/>
        <v>2.0222222222218988</v>
      </c>
      <c r="AF16" s="214">
        <v>44906</v>
      </c>
      <c r="AG16" s="215">
        <v>0.72361111111111109</v>
      </c>
      <c r="AH16" s="216" t="s">
        <v>548</v>
      </c>
      <c r="AI16" s="11" t="s">
        <v>570</v>
      </c>
      <c r="AJ16" s="15">
        <f t="shared" si="3"/>
        <v>4.2555555555591127</v>
      </c>
      <c r="AK16" s="214"/>
      <c r="AL16" s="215"/>
      <c r="AM16" s="216"/>
      <c r="AN16" s="15"/>
      <c r="AO16" s="16">
        <v>44910</v>
      </c>
      <c r="AP16" s="17">
        <v>0.87083333333333324</v>
      </c>
      <c r="AQ16" s="18">
        <f t="shared" si="4"/>
        <v>8.4027777777810115</v>
      </c>
      <c r="AR16" s="16">
        <v>44910</v>
      </c>
      <c r="AS16" s="17">
        <v>0.87083333333333324</v>
      </c>
      <c r="AT16" s="216" t="s">
        <v>548</v>
      </c>
      <c r="AU16" s="19">
        <f t="shared" si="5"/>
        <v>8.4027777777810115</v>
      </c>
      <c r="AV16" s="217"/>
      <c r="AW16" s="217"/>
      <c r="AX16" s="20" t="s">
        <v>148</v>
      </c>
      <c r="AY16" s="20" t="s">
        <v>150</v>
      </c>
      <c r="AZ16" s="20" t="s">
        <v>1111</v>
      </c>
      <c r="BA16" s="369" t="s">
        <v>390</v>
      </c>
      <c r="BB16" s="270" t="s">
        <v>882</v>
      </c>
      <c r="BC16" s="264" t="s">
        <v>883</v>
      </c>
      <c r="BD16" s="24"/>
      <c r="BE16" s="23" t="s">
        <v>74</v>
      </c>
      <c r="BF16" s="23"/>
      <c r="BJ16" s="41" t="s">
        <v>67</v>
      </c>
      <c r="BK16" s="42">
        <f t="shared" ref="BK16:BQ16" si="7">SUBTOTAL(9,BK14:BK15)</f>
        <v>3</v>
      </c>
      <c r="BL16" s="43">
        <f t="shared" si="7"/>
        <v>1</v>
      </c>
      <c r="BM16" s="124">
        <f t="shared" si="7"/>
        <v>1</v>
      </c>
      <c r="BN16" s="124">
        <f t="shared" si="7"/>
        <v>0</v>
      </c>
      <c r="BO16" s="124">
        <f t="shared" si="7"/>
        <v>0</v>
      </c>
      <c r="BP16" s="124">
        <f t="shared" si="7"/>
        <v>2</v>
      </c>
      <c r="BQ16" s="42">
        <f t="shared" si="7"/>
        <v>3</v>
      </c>
      <c r="BR16" s="25"/>
      <c r="BS16" s="25"/>
      <c r="BT16" s="25"/>
      <c r="BU16" s="25"/>
      <c r="BV16" s="5">
        <v>725</v>
      </c>
      <c r="BW16" s="224">
        <v>30182531</v>
      </c>
      <c r="BX16" s="224" t="s">
        <v>519</v>
      </c>
      <c r="BY16" s="224" t="s">
        <v>521</v>
      </c>
      <c r="BZ16" s="224" t="s">
        <v>526</v>
      </c>
      <c r="CA16" s="224" t="s">
        <v>58</v>
      </c>
      <c r="CB16" s="227">
        <v>44922.652777777781</v>
      </c>
      <c r="CC16" s="224" t="s">
        <v>548</v>
      </c>
      <c r="CD16" s="213" t="s">
        <v>39</v>
      </c>
      <c r="CE16" s="25"/>
      <c r="CF16" s="25"/>
      <c r="CG16" s="5">
        <v>680</v>
      </c>
      <c r="CH16" s="224">
        <v>30116969</v>
      </c>
      <c r="CI16" s="224" t="s">
        <v>517</v>
      </c>
      <c r="CJ16" s="224" t="s">
        <v>521</v>
      </c>
      <c r="CK16" s="224" t="s">
        <v>524</v>
      </c>
      <c r="CL16" s="224" t="s">
        <v>59</v>
      </c>
      <c r="CM16" s="227">
        <v>44912.581944444442</v>
      </c>
      <c r="CN16" s="224" t="s">
        <v>548</v>
      </c>
      <c r="CO16" s="213" t="s">
        <v>41</v>
      </c>
      <c r="CP16" s="25"/>
      <c r="CQ16" s="25"/>
      <c r="CR16" s="5">
        <v>698</v>
      </c>
      <c r="CS16" s="224">
        <v>30174972</v>
      </c>
      <c r="CT16" s="224" t="s">
        <v>518</v>
      </c>
      <c r="CU16" s="224" t="s">
        <v>521</v>
      </c>
      <c r="CV16" s="224" t="s">
        <v>525</v>
      </c>
      <c r="CW16" s="224" t="s">
        <v>541</v>
      </c>
      <c r="CX16" s="227">
        <v>44919.466666666667</v>
      </c>
      <c r="CY16" s="224" t="s">
        <v>548</v>
      </c>
      <c r="CZ16" s="213" t="s">
        <v>41</v>
      </c>
      <c r="DA16"/>
      <c r="DB16"/>
      <c r="DC16"/>
    </row>
    <row r="17" spans="1:107" ht="15" customHeight="1" x14ac:dyDescent="0.25">
      <c r="A17" s="442"/>
      <c r="B17" s="10">
        <v>15</v>
      </c>
      <c r="C17" s="8">
        <v>653</v>
      </c>
      <c r="D17" s="224">
        <v>30237339</v>
      </c>
      <c r="E17" s="224" t="s">
        <v>518</v>
      </c>
      <c r="F17" s="224" t="s">
        <v>523</v>
      </c>
      <c r="G17" s="224" t="s">
        <v>524</v>
      </c>
      <c r="H17" s="224" t="s">
        <v>534</v>
      </c>
      <c r="I17" s="227">
        <v>44902.570833333331</v>
      </c>
      <c r="J17" s="224" t="s">
        <v>548</v>
      </c>
      <c r="K17" s="213" t="s">
        <v>63</v>
      </c>
      <c r="L17" s="214">
        <v>44902</v>
      </c>
      <c r="M17" s="215">
        <v>0.4375</v>
      </c>
      <c r="N17" s="216" t="s">
        <v>548</v>
      </c>
      <c r="O17" s="2">
        <v>44902</v>
      </c>
      <c r="P17" s="3">
        <v>0.5708333333333333</v>
      </c>
      <c r="Q17" s="2">
        <v>44902</v>
      </c>
      <c r="R17" s="3">
        <v>0.56319444444444444</v>
      </c>
      <c r="S17" s="216" t="s">
        <v>548</v>
      </c>
      <c r="T17" s="214">
        <v>44902</v>
      </c>
      <c r="U17" s="215">
        <v>0.57222222222222219</v>
      </c>
      <c r="V17" s="216" t="s">
        <v>548</v>
      </c>
      <c r="W17" s="12">
        <f t="shared" si="0"/>
        <v>1.3888888934161514E-3</v>
      </c>
      <c r="X17" s="13">
        <v>44903</v>
      </c>
      <c r="Y17" s="14">
        <v>0.40069444444444446</v>
      </c>
      <c r="Z17" s="216" t="s">
        <v>548</v>
      </c>
      <c r="AA17" s="15">
        <f t="shared" si="1"/>
        <v>0.82847222221607808</v>
      </c>
      <c r="AB17" s="13"/>
      <c r="AC17" s="14"/>
      <c r="AD17" s="11"/>
      <c r="AE17" s="15">
        <f t="shared" si="2"/>
        <v>-44903.400694444441</v>
      </c>
      <c r="AF17" s="214"/>
      <c r="AG17" s="215"/>
      <c r="AH17" s="216"/>
      <c r="AI17" s="11"/>
      <c r="AJ17" s="15">
        <f t="shared" si="3"/>
        <v>-44902.572222222225</v>
      </c>
      <c r="AK17" s="214"/>
      <c r="AL17" s="215"/>
      <c r="AM17" s="216"/>
      <c r="AN17" s="15"/>
      <c r="AO17" s="16">
        <v>44903</v>
      </c>
      <c r="AP17" s="17">
        <v>0.46597222222222223</v>
      </c>
      <c r="AQ17" s="18">
        <f t="shared" si="4"/>
        <v>0.89374999999563443</v>
      </c>
      <c r="AR17" s="16">
        <v>44905</v>
      </c>
      <c r="AS17" s="17">
        <v>0.4201388888888889</v>
      </c>
      <c r="AT17" s="216" t="s">
        <v>548</v>
      </c>
      <c r="AU17" s="19">
        <f t="shared" si="5"/>
        <v>2.8479166666656965</v>
      </c>
      <c r="AV17" s="217"/>
      <c r="AW17" s="217" t="s">
        <v>1308</v>
      </c>
      <c r="AX17" s="20" t="s">
        <v>140</v>
      </c>
      <c r="AY17" s="20" t="s">
        <v>162</v>
      </c>
      <c r="AZ17" s="20" t="s">
        <v>1109</v>
      </c>
      <c r="BA17" s="369" t="s">
        <v>484</v>
      </c>
      <c r="BB17" s="270" t="s">
        <v>884</v>
      </c>
      <c r="BC17" s="264" t="s">
        <v>885</v>
      </c>
      <c r="BD17" s="24"/>
      <c r="BE17" s="23" t="s">
        <v>74</v>
      </c>
      <c r="BF17" s="23"/>
      <c r="BR17" s="25"/>
      <c r="BS17" s="25"/>
      <c r="BT17" s="25"/>
      <c r="BU17" s="25"/>
      <c r="CD17" s="25"/>
      <c r="CE17" s="25"/>
      <c r="CF17" s="25"/>
      <c r="CG17" s="9">
        <v>673</v>
      </c>
      <c r="CH17" s="224">
        <v>30240427</v>
      </c>
      <c r="CI17" s="224" t="s">
        <v>517</v>
      </c>
      <c r="CJ17" s="224" t="s">
        <v>521</v>
      </c>
      <c r="CK17" s="224" t="s">
        <v>524</v>
      </c>
      <c r="CL17" s="224" t="s">
        <v>59</v>
      </c>
      <c r="CM17" s="227">
        <v>44912.636111111111</v>
      </c>
      <c r="CN17" s="224" t="s">
        <v>549</v>
      </c>
      <c r="CO17" s="213" t="s">
        <v>126</v>
      </c>
      <c r="CP17" s="25"/>
      <c r="CQ17" s="25"/>
      <c r="CR17" s="5">
        <v>727</v>
      </c>
      <c r="CS17" s="224">
        <v>30004314</v>
      </c>
      <c r="CT17" s="224" t="s">
        <v>518</v>
      </c>
      <c r="CU17" s="224" t="s">
        <v>521</v>
      </c>
      <c r="CV17" s="224" t="s">
        <v>524</v>
      </c>
      <c r="CW17" s="224" t="s">
        <v>540</v>
      </c>
      <c r="CX17" s="227">
        <v>44923.470833333333</v>
      </c>
      <c r="CY17" s="224" t="s">
        <v>548</v>
      </c>
      <c r="CZ17" s="213" t="s">
        <v>41</v>
      </c>
      <c r="DA17"/>
      <c r="DB17"/>
      <c r="DC17"/>
    </row>
    <row r="18" spans="1:107" ht="15" customHeight="1" x14ac:dyDescent="0.25">
      <c r="A18" s="442"/>
      <c r="B18" s="26">
        <v>16</v>
      </c>
      <c r="C18" s="9">
        <v>649</v>
      </c>
      <c r="D18" s="224">
        <v>30239054</v>
      </c>
      <c r="E18" s="224" t="s">
        <v>517</v>
      </c>
      <c r="F18" s="224" t="s">
        <v>521</v>
      </c>
      <c r="G18" s="224" t="s">
        <v>524</v>
      </c>
      <c r="H18" s="224" t="s">
        <v>57</v>
      </c>
      <c r="I18" s="227">
        <v>44903.836805555555</v>
      </c>
      <c r="J18" s="224" t="s">
        <v>549</v>
      </c>
      <c r="K18" s="213" t="s">
        <v>126</v>
      </c>
      <c r="L18" s="2">
        <v>44901</v>
      </c>
      <c r="M18" s="215">
        <v>0.65555555555555556</v>
      </c>
      <c r="N18" s="216" t="s">
        <v>549</v>
      </c>
      <c r="O18" s="2">
        <v>44903</v>
      </c>
      <c r="P18" s="3">
        <v>0.83680555555555547</v>
      </c>
      <c r="Q18" s="2">
        <v>44902</v>
      </c>
      <c r="R18" s="3">
        <v>0.73749999999999993</v>
      </c>
      <c r="S18" s="216" t="s">
        <v>549</v>
      </c>
      <c r="T18" s="214">
        <v>44903</v>
      </c>
      <c r="U18" s="215">
        <v>0.83750000000000002</v>
      </c>
      <c r="V18" s="216" t="s">
        <v>549</v>
      </c>
      <c r="W18" s="12">
        <f t="shared" si="0"/>
        <v>6.944444467080757E-4</v>
      </c>
      <c r="X18" s="13">
        <v>44907</v>
      </c>
      <c r="Y18" s="14">
        <v>0.80138888888888893</v>
      </c>
      <c r="Z18" s="216" t="s">
        <v>549</v>
      </c>
      <c r="AA18" s="15">
        <f t="shared" si="1"/>
        <v>3.9638888888875954</v>
      </c>
      <c r="AB18" s="13"/>
      <c r="AC18" s="14"/>
      <c r="AD18" s="11"/>
      <c r="AE18" s="15">
        <f t="shared" si="2"/>
        <v>-44907.801388888889</v>
      </c>
      <c r="AF18" s="214"/>
      <c r="AG18" s="215"/>
      <c r="AH18" s="216"/>
      <c r="AI18" s="11"/>
      <c r="AJ18" s="15">
        <f t="shared" si="3"/>
        <v>-44903.837500000001</v>
      </c>
      <c r="AK18" s="214"/>
      <c r="AL18" s="215"/>
      <c r="AM18" s="216"/>
      <c r="AN18" s="15"/>
      <c r="AO18" s="16">
        <v>44908</v>
      </c>
      <c r="AP18" s="17">
        <v>0.87638888888888899</v>
      </c>
      <c r="AQ18" s="18">
        <f t="shared" si="4"/>
        <v>5.038888888884685</v>
      </c>
      <c r="AR18" s="16">
        <v>44912</v>
      </c>
      <c r="AS18" s="17">
        <v>0.83819444444444446</v>
      </c>
      <c r="AT18" s="216" t="s">
        <v>548</v>
      </c>
      <c r="AU18" s="19">
        <f t="shared" si="5"/>
        <v>9.0006944444394321</v>
      </c>
      <c r="AV18" s="217"/>
      <c r="AW18" s="217"/>
      <c r="AX18" s="20" t="s">
        <v>140</v>
      </c>
      <c r="AY18" s="20" t="s">
        <v>168</v>
      </c>
      <c r="AZ18" s="21" t="s">
        <v>1175</v>
      </c>
      <c r="BA18" s="369" t="s">
        <v>498</v>
      </c>
      <c r="BB18" s="270" t="s">
        <v>886</v>
      </c>
      <c r="BC18" s="264" t="s">
        <v>887</v>
      </c>
      <c r="BD18" s="24"/>
      <c r="BE18" s="23" t="s">
        <v>74</v>
      </c>
      <c r="BF18" s="23"/>
      <c r="BR18" s="25"/>
      <c r="BS18" s="25"/>
      <c r="BT18" s="25"/>
      <c r="BU18" s="25"/>
      <c r="CD18" s="25"/>
      <c r="CE18" s="25"/>
      <c r="CF18" s="25"/>
      <c r="CG18" s="9">
        <v>676</v>
      </c>
      <c r="CH18" s="224">
        <v>30108315</v>
      </c>
      <c r="CI18" s="224" t="s">
        <v>517</v>
      </c>
      <c r="CJ18" s="224" t="s">
        <v>521</v>
      </c>
      <c r="CK18" s="224" t="s">
        <v>524</v>
      </c>
      <c r="CL18" s="224" t="s">
        <v>51</v>
      </c>
      <c r="CM18" s="227">
        <v>44912.661805555559</v>
      </c>
      <c r="CN18" s="224" t="s">
        <v>548</v>
      </c>
      <c r="CO18" s="213" t="s">
        <v>126</v>
      </c>
      <c r="CP18" s="25"/>
      <c r="CQ18" s="25"/>
      <c r="CR18" s="5">
        <v>723</v>
      </c>
      <c r="CS18" s="224">
        <v>1784365</v>
      </c>
      <c r="CT18" s="224" t="s">
        <v>518</v>
      </c>
      <c r="CU18" s="224" t="s">
        <v>522</v>
      </c>
      <c r="CV18" s="224" t="s">
        <v>526</v>
      </c>
      <c r="CW18" s="224" t="s">
        <v>546</v>
      </c>
      <c r="CX18" s="227">
        <v>44923.543749999997</v>
      </c>
      <c r="CY18" s="224" t="s">
        <v>548</v>
      </c>
      <c r="CZ18" s="213" t="s">
        <v>41</v>
      </c>
      <c r="DA18"/>
      <c r="DB18"/>
      <c r="DC18"/>
    </row>
    <row r="19" spans="1:107" ht="15" customHeight="1" x14ac:dyDescent="0.25">
      <c r="A19" s="442">
        <v>2</v>
      </c>
      <c r="B19" s="10">
        <v>17</v>
      </c>
      <c r="C19" s="9">
        <v>655</v>
      </c>
      <c r="D19" s="224">
        <v>1266155</v>
      </c>
      <c r="E19" s="224" t="s">
        <v>517</v>
      </c>
      <c r="F19" s="224" t="s">
        <v>521</v>
      </c>
      <c r="G19" s="224" t="s">
        <v>526</v>
      </c>
      <c r="H19" s="224" t="s">
        <v>50</v>
      </c>
      <c r="I19" s="227">
        <v>44905.428472222222</v>
      </c>
      <c r="J19" s="224" t="s">
        <v>548</v>
      </c>
      <c r="K19" s="213" t="s">
        <v>126</v>
      </c>
      <c r="L19" s="2">
        <v>44903</v>
      </c>
      <c r="M19" s="215">
        <v>0.58333333333333337</v>
      </c>
      <c r="N19" s="216" t="s">
        <v>548</v>
      </c>
      <c r="O19" s="2">
        <v>44905</v>
      </c>
      <c r="P19" s="3">
        <v>0.4284722222222222</v>
      </c>
      <c r="Q19" s="2">
        <v>44905</v>
      </c>
      <c r="R19" s="3">
        <v>0.42638888888888887</v>
      </c>
      <c r="S19" s="216" t="s">
        <v>548</v>
      </c>
      <c r="T19" s="214">
        <v>44905</v>
      </c>
      <c r="U19" s="215">
        <v>0.4291666666666667</v>
      </c>
      <c r="V19" s="216" t="s">
        <v>548</v>
      </c>
      <c r="W19" s="12">
        <f t="shared" si="0"/>
        <v>6.944444467080757E-4</v>
      </c>
      <c r="X19" s="13">
        <v>44906</v>
      </c>
      <c r="Y19" s="14">
        <v>0.72430555555555554</v>
      </c>
      <c r="Z19" s="216" t="s">
        <v>548</v>
      </c>
      <c r="AA19" s="15">
        <f t="shared" si="1"/>
        <v>1.2951388888905058</v>
      </c>
      <c r="AB19" s="13">
        <v>44907</v>
      </c>
      <c r="AC19" s="14">
        <v>0.4604166666666667</v>
      </c>
      <c r="AD19" s="216" t="s">
        <v>548</v>
      </c>
      <c r="AE19" s="15">
        <f t="shared" si="2"/>
        <v>0.73611111110949423</v>
      </c>
      <c r="AF19" s="214">
        <v>44912</v>
      </c>
      <c r="AG19" s="215">
        <v>0.83750000000000002</v>
      </c>
      <c r="AH19" s="216" t="s">
        <v>548</v>
      </c>
      <c r="AI19" s="11" t="s">
        <v>570</v>
      </c>
      <c r="AJ19" s="15">
        <f t="shared" si="3"/>
        <v>7.4083333333328483</v>
      </c>
      <c r="AK19" s="214"/>
      <c r="AL19" s="215"/>
      <c r="AM19" s="216"/>
      <c r="AN19" s="15"/>
      <c r="AO19" s="16">
        <v>44924</v>
      </c>
      <c r="AP19" s="17">
        <v>0.52777777777777779</v>
      </c>
      <c r="AQ19" s="18">
        <f t="shared" si="4"/>
        <v>19.098611111112405</v>
      </c>
      <c r="AR19" s="16">
        <v>44924</v>
      </c>
      <c r="AS19" s="17">
        <v>0.52777777777777779</v>
      </c>
      <c r="AT19" s="216" t="s">
        <v>548</v>
      </c>
      <c r="AU19" s="19">
        <f t="shared" si="5"/>
        <v>19.098611111112405</v>
      </c>
      <c r="AV19" s="217"/>
      <c r="AW19" s="217"/>
      <c r="AX19" s="20" t="s">
        <v>140</v>
      </c>
      <c r="AY19" s="20" t="s">
        <v>162</v>
      </c>
      <c r="AZ19" s="20" t="s">
        <v>1109</v>
      </c>
      <c r="BA19" s="369" t="s">
        <v>482</v>
      </c>
      <c r="BB19" s="270" t="s">
        <v>892</v>
      </c>
      <c r="BC19" s="264" t="s">
        <v>893</v>
      </c>
      <c r="BD19" s="24"/>
      <c r="BE19" s="23" t="s">
        <v>74</v>
      </c>
      <c r="BF19" s="23"/>
      <c r="BJ19" s="45" t="s">
        <v>71</v>
      </c>
      <c r="BK19" s="35">
        <v>3</v>
      </c>
      <c r="BL19" s="46">
        <f>BK19/65</f>
        <v>4.6153846153846156E-2</v>
      </c>
      <c r="BM19" s="47"/>
      <c r="BN19" s="48"/>
      <c r="BO19" s="48"/>
      <c r="BP19" s="48"/>
      <c r="BQ19" s="48"/>
      <c r="BR19" s="25"/>
      <c r="BS19" s="25"/>
      <c r="BT19" s="25"/>
      <c r="BU19" s="25"/>
      <c r="CD19" s="25"/>
      <c r="CE19" s="25"/>
      <c r="CF19" s="25"/>
      <c r="CG19" s="9">
        <v>687</v>
      </c>
      <c r="CH19" s="224">
        <v>30138280</v>
      </c>
      <c r="CI19" s="224" t="s">
        <v>517</v>
      </c>
      <c r="CJ19" s="224" t="s">
        <v>521</v>
      </c>
      <c r="CK19" s="224" t="s">
        <v>524</v>
      </c>
      <c r="CL19" s="224" t="s">
        <v>532</v>
      </c>
      <c r="CM19" s="227">
        <v>44912.668749999997</v>
      </c>
      <c r="CN19" s="224" t="s">
        <v>548</v>
      </c>
      <c r="CO19" s="213" t="s">
        <v>126</v>
      </c>
      <c r="CP19" s="25"/>
      <c r="CQ19" s="25"/>
      <c r="DA19"/>
      <c r="DB19"/>
      <c r="DC19"/>
    </row>
    <row r="20" spans="1:107" ht="15" customHeight="1" x14ac:dyDescent="0.25">
      <c r="A20" s="442"/>
      <c r="B20" s="10">
        <v>18</v>
      </c>
      <c r="C20" s="9">
        <v>631</v>
      </c>
      <c r="D20" s="224">
        <v>913709</v>
      </c>
      <c r="E20" s="224" t="s">
        <v>517</v>
      </c>
      <c r="F20" s="224" t="s">
        <v>521</v>
      </c>
      <c r="G20" s="224" t="s">
        <v>524</v>
      </c>
      <c r="H20" s="224" t="s">
        <v>531</v>
      </c>
      <c r="I20" s="227">
        <v>44905.85</v>
      </c>
      <c r="J20" s="224" t="s">
        <v>549</v>
      </c>
      <c r="K20" s="213" t="s">
        <v>126</v>
      </c>
      <c r="L20" s="214">
        <v>44899</v>
      </c>
      <c r="M20" s="215">
        <v>0.68819444444444444</v>
      </c>
      <c r="N20" s="216" t="s">
        <v>548</v>
      </c>
      <c r="O20" s="2">
        <v>44905</v>
      </c>
      <c r="P20" s="3">
        <v>0.85</v>
      </c>
      <c r="Q20" s="2">
        <v>44905</v>
      </c>
      <c r="R20" s="3">
        <v>0.6069444444444444</v>
      </c>
      <c r="S20" s="216" t="s">
        <v>549</v>
      </c>
      <c r="T20" s="214">
        <v>44905</v>
      </c>
      <c r="U20" s="215">
        <v>0.69652777777777775</v>
      </c>
      <c r="V20" s="216" t="s">
        <v>548</v>
      </c>
      <c r="W20" s="12">
        <f t="shared" si="0"/>
        <v>-0.15347222222044365</v>
      </c>
      <c r="X20" s="13">
        <v>44905</v>
      </c>
      <c r="Y20" s="14">
        <v>0.85069444444444453</v>
      </c>
      <c r="Z20" s="216" t="s">
        <v>549</v>
      </c>
      <c r="AA20" s="15">
        <f t="shared" si="1"/>
        <v>0.15416666666715173</v>
      </c>
      <c r="AB20" s="13">
        <v>44907</v>
      </c>
      <c r="AC20" s="14">
        <v>0.70833333333333337</v>
      </c>
      <c r="AD20" s="216" t="s">
        <v>548</v>
      </c>
      <c r="AE20" s="15">
        <f t="shared" si="2"/>
        <v>1.8576388888905058</v>
      </c>
      <c r="AF20" s="214"/>
      <c r="AG20" s="215"/>
      <c r="AH20" s="216"/>
      <c r="AI20" s="11"/>
      <c r="AJ20" s="15">
        <f t="shared" si="3"/>
        <v>-44905.696527777778</v>
      </c>
      <c r="AK20" s="214"/>
      <c r="AL20" s="215"/>
      <c r="AM20" s="216"/>
      <c r="AN20" s="15">
        <f>(AL20+AK20)-(U20+T20)</f>
        <v>-44905.696527777778</v>
      </c>
      <c r="AO20" s="16">
        <v>44909</v>
      </c>
      <c r="AP20" s="17">
        <v>0.63888888888888895</v>
      </c>
      <c r="AQ20" s="18">
        <f t="shared" si="4"/>
        <v>3.9423611111124046</v>
      </c>
      <c r="AR20" s="16">
        <v>44913</v>
      </c>
      <c r="AS20" s="17">
        <v>0.4604166666666667</v>
      </c>
      <c r="AT20" s="216" t="s">
        <v>549</v>
      </c>
      <c r="AU20" s="19">
        <f t="shared" si="5"/>
        <v>7.7638888888905058</v>
      </c>
      <c r="AV20" s="217"/>
      <c r="AW20" s="217" t="s">
        <v>1309</v>
      </c>
      <c r="AX20" s="20" t="s">
        <v>140</v>
      </c>
      <c r="AY20" s="20" t="s">
        <v>162</v>
      </c>
      <c r="AZ20" s="20" t="s">
        <v>1109</v>
      </c>
      <c r="BA20" s="369" t="s">
        <v>484</v>
      </c>
      <c r="BB20" s="270" t="s">
        <v>891</v>
      </c>
      <c r="BC20" s="264" t="s">
        <v>890</v>
      </c>
      <c r="BD20" s="24"/>
      <c r="BE20" s="23" t="s">
        <v>74</v>
      </c>
      <c r="BF20" s="23"/>
      <c r="BJ20" s="49"/>
      <c r="BK20" s="49"/>
      <c r="BL20" s="49"/>
      <c r="BM20" s="49"/>
      <c r="BN20" s="48"/>
      <c r="BO20" s="48"/>
      <c r="BP20" s="48"/>
      <c r="BQ20" s="48"/>
      <c r="BR20" s="25"/>
      <c r="BS20" s="25"/>
      <c r="BT20" s="25"/>
      <c r="BU20" s="25"/>
      <c r="CD20" s="25"/>
      <c r="CE20" s="25"/>
      <c r="CF20" s="25"/>
      <c r="CG20" s="8">
        <v>675</v>
      </c>
      <c r="CH20" s="224">
        <v>1752636</v>
      </c>
      <c r="CI20" s="224" t="s">
        <v>517</v>
      </c>
      <c r="CJ20" s="224" t="s">
        <v>521</v>
      </c>
      <c r="CK20" s="224" t="s">
        <v>524</v>
      </c>
      <c r="CL20" s="224" t="s">
        <v>57</v>
      </c>
      <c r="CM20" s="227">
        <v>44912.67083333333</v>
      </c>
      <c r="CN20" s="224" t="s">
        <v>548</v>
      </c>
      <c r="CO20" s="213" t="s">
        <v>63</v>
      </c>
      <c r="CP20" s="25"/>
      <c r="CQ20" s="25"/>
      <c r="DA20"/>
      <c r="DB20"/>
      <c r="DC20"/>
    </row>
    <row r="21" spans="1:107" ht="15" customHeight="1" x14ac:dyDescent="0.25">
      <c r="A21" s="442"/>
      <c r="B21" s="10">
        <v>19</v>
      </c>
      <c r="C21" s="5">
        <v>662</v>
      </c>
      <c r="D21" s="224">
        <v>1281160</v>
      </c>
      <c r="E21" s="224" t="s">
        <v>519</v>
      </c>
      <c r="F21" s="224" t="s">
        <v>521</v>
      </c>
      <c r="G21" s="224" t="s">
        <v>524</v>
      </c>
      <c r="H21" s="224" t="s">
        <v>59</v>
      </c>
      <c r="I21" s="227">
        <v>44905.851388888892</v>
      </c>
      <c r="J21" s="224" t="s">
        <v>549</v>
      </c>
      <c r="K21" s="213" t="s">
        <v>39</v>
      </c>
      <c r="L21" s="214">
        <v>44905</v>
      </c>
      <c r="M21" s="215">
        <v>0.85138888888888886</v>
      </c>
      <c r="N21" s="216" t="s">
        <v>549</v>
      </c>
      <c r="O21" s="214">
        <v>44905</v>
      </c>
      <c r="P21" s="3">
        <v>0.85138888888888886</v>
      </c>
      <c r="Q21" s="2"/>
      <c r="R21" s="3"/>
      <c r="S21" s="11"/>
      <c r="T21" s="214">
        <v>44905</v>
      </c>
      <c r="U21" s="215">
        <v>0.85138888888888886</v>
      </c>
      <c r="V21" s="216" t="s">
        <v>549</v>
      </c>
      <c r="W21" s="12">
        <f t="shared" si="0"/>
        <v>0</v>
      </c>
      <c r="X21" s="13"/>
      <c r="Y21" s="14"/>
      <c r="Z21" s="11"/>
      <c r="AA21" s="15">
        <f t="shared" si="1"/>
        <v>-44905.851388888892</v>
      </c>
      <c r="AB21" s="13"/>
      <c r="AC21" s="14"/>
      <c r="AD21" s="11"/>
      <c r="AE21" s="15">
        <f t="shared" si="2"/>
        <v>0</v>
      </c>
      <c r="AF21" s="214"/>
      <c r="AG21" s="215"/>
      <c r="AH21" s="216"/>
      <c r="AI21" s="11"/>
      <c r="AJ21" s="15">
        <f t="shared" si="3"/>
        <v>-44905.851388888892</v>
      </c>
      <c r="AK21" s="214"/>
      <c r="AL21" s="215"/>
      <c r="AM21" s="216"/>
      <c r="AN21" s="15"/>
      <c r="AO21" s="16">
        <v>44906</v>
      </c>
      <c r="AP21" s="17">
        <v>0.67083333333333339</v>
      </c>
      <c r="AQ21" s="18">
        <f t="shared" si="4"/>
        <v>0.81944444443797693</v>
      </c>
      <c r="AR21" s="16">
        <v>44906</v>
      </c>
      <c r="AS21" s="17">
        <v>0.67083333333333339</v>
      </c>
      <c r="AT21" s="216" t="s">
        <v>548</v>
      </c>
      <c r="AU21" s="19">
        <f t="shared" si="5"/>
        <v>0.81944444443797693</v>
      </c>
      <c r="AV21" s="217"/>
      <c r="AW21" s="217" t="s">
        <v>1247</v>
      </c>
      <c r="AX21" s="20" t="s">
        <v>148</v>
      </c>
      <c r="AY21" s="20" t="s">
        <v>156</v>
      </c>
      <c r="AZ21" s="20" t="s">
        <v>210</v>
      </c>
      <c r="BA21" s="369" t="s">
        <v>440</v>
      </c>
      <c r="BB21" s="270" t="s">
        <v>888</v>
      </c>
      <c r="BC21" s="264" t="s">
        <v>889</v>
      </c>
      <c r="BD21" s="24"/>
      <c r="BE21" s="23" t="s">
        <v>74</v>
      </c>
      <c r="BF21" s="23"/>
      <c r="BJ21" s="50" t="s">
        <v>39</v>
      </c>
      <c r="BK21" s="32" t="s">
        <v>41</v>
      </c>
      <c r="BL21" s="33" t="s">
        <v>63</v>
      </c>
      <c r="BM21" s="34" t="s">
        <v>52</v>
      </c>
      <c r="BN21" s="48"/>
      <c r="BO21" s="48"/>
      <c r="BP21" s="48"/>
      <c r="BQ21" s="48"/>
      <c r="BR21" s="25"/>
      <c r="BS21" s="25"/>
      <c r="BT21" s="25"/>
      <c r="BU21" s="25"/>
      <c r="BV21" s="28" t="s">
        <v>64</v>
      </c>
      <c r="BW21" s="29" t="s">
        <v>65</v>
      </c>
      <c r="BX21" s="30" t="s">
        <v>66</v>
      </c>
      <c r="BY21" s="31" t="s">
        <v>39</v>
      </c>
      <c r="BZ21" s="32" t="s">
        <v>41</v>
      </c>
      <c r="CA21" s="33" t="s">
        <v>63</v>
      </c>
      <c r="CB21" s="34" t="s">
        <v>52</v>
      </c>
      <c r="CC21" s="35" t="s">
        <v>67</v>
      </c>
      <c r="CD21" s="25"/>
      <c r="CE21" s="25"/>
      <c r="CF21" s="25"/>
      <c r="CG21" s="5">
        <v>682</v>
      </c>
      <c r="CH21" s="224">
        <v>30232167</v>
      </c>
      <c r="CI21" s="224" t="s">
        <v>517</v>
      </c>
      <c r="CJ21" s="224" t="s">
        <v>523</v>
      </c>
      <c r="CK21" s="224" t="s">
        <v>525</v>
      </c>
      <c r="CL21" s="224" t="s">
        <v>49</v>
      </c>
      <c r="CM21" s="227">
        <v>44912.763888888891</v>
      </c>
      <c r="CN21" s="224" t="s">
        <v>548</v>
      </c>
      <c r="CO21" s="213" t="s">
        <v>41</v>
      </c>
      <c r="CP21" s="25"/>
      <c r="CQ21" s="25"/>
      <c r="DA21"/>
      <c r="DB21"/>
      <c r="DC21"/>
    </row>
    <row r="22" spans="1:107" ht="15" customHeight="1" x14ac:dyDescent="0.25">
      <c r="A22" s="442"/>
      <c r="B22" s="10">
        <v>20</v>
      </c>
      <c r="C22" s="5">
        <v>663</v>
      </c>
      <c r="D22" s="224">
        <v>30208138</v>
      </c>
      <c r="E22" s="224" t="s">
        <v>519</v>
      </c>
      <c r="F22" s="224" t="s">
        <v>521</v>
      </c>
      <c r="G22" s="224" t="s">
        <v>526</v>
      </c>
      <c r="H22" s="224" t="s">
        <v>68</v>
      </c>
      <c r="I22" s="227">
        <v>44906.696527777778</v>
      </c>
      <c r="J22" s="224" t="s">
        <v>549</v>
      </c>
      <c r="K22" s="213" t="s">
        <v>39</v>
      </c>
      <c r="L22" s="214">
        <v>44905</v>
      </c>
      <c r="M22" s="215">
        <v>0.86875000000000002</v>
      </c>
      <c r="N22" s="216" t="s">
        <v>549</v>
      </c>
      <c r="O22" s="2">
        <v>44906</v>
      </c>
      <c r="P22" s="3">
        <v>0.69652777777777775</v>
      </c>
      <c r="Q22" s="2"/>
      <c r="R22" s="3"/>
      <c r="S22" s="11"/>
      <c r="T22" s="214">
        <v>44906</v>
      </c>
      <c r="U22" s="215">
        <v>0.69652777777777775</v>
      </c>
      <c r="V22" s="216" t="s">
        <v>549</v>
      </c>
      <c r="W22" s="12">
        <f t="shared" si="0"/>
        <v>0</v>
      </c>
      <c r="X22" s="13"/>
      <c r="Y22" s="14"/>
      <c r="Z22" s="11"/>
      <c r="AA22" s="15">
        <f t="shared" si="1"/>
        <v>-44906.696527777778</v>
      </c>
      <c r="AB22" s="13"/>
      <c r="AC22" s="14"/>
      <c r="AD22" s="11"/>
      <c r="AE22" s="15">
        <f t="shared" si="2"/>
        <v>0</v>
      </c>
      <c r="AF22" s="214"/>
      <c r="AG22" s="215"/>
      <c r="AH22" s="216"/>
      <c r="AI22" s="11"/>
      <c r="AJ22" s="15">
        <f t="shared" si="3"/>
        <v>-44906.696527777778</v>
      </c>
      <c r="AK22" s="214"/>
      <c r="AL22" s="215"/>
      <c r="AM22" s="216"/>
      <c r="AN22" s="15"/>
      <c r="AO22" s="16">
        <v>44906</v>
      </c>
      <c r="AP22" s="17">
        <v>0.78125</v>
      </c>
      <c r="AQ22" s="18">
        <f t="shared" si="4"/>
        <v>8.4722222221898846E-2</v>
      </c>
      <c r="AR22" s="16">
        <v>44906</v>
      </c>
      <c r="AS22" s="17">
        <v>0.78125</v>
      </c>
      <c r="AT22" s="216" t="s">
        <v>549</v>
      </c>
      <c r="AU22" s="19">
        <f t="shared" si="5"/>
        <v>8.4722222221898846E-2</v>
      </c>
      <c r="AV22" s="217"/>
      <c r="AW22" s="217"/>
      <c r="AX22" s="20" t="s">
        <v>148</v>
      </c>
      <c r="AY22" s="20" t="s">
        <v>156</v>
      </c>
      <c r="AZ22" s="20" t="s">
        <v>210</v>
      </c>
      <c r="BA22" s="369" t="s">
        <v>440</v>
      </c>
      <c r="BB22" s="270" t="s">
        <v>894</v>
      </c>
      <c r="BC22" s="264" t="s">
        <v>895</v>
      </c>
      <c r="BD22" s="24"/>
      <c r="BE22" s="23" t="s">
        <v>74</v>
      </c>
      <c r="BF22" s="23"/>
      <c r="BJ22" s="51">
        <f>BM16</f>
        <v>1</v>
      </c>
      <c r="BK22" s="44">
        <v>0</v>
      </c>
      <c r="BL22" s="44">
        <f>BO16</f>
        <v>0</v>
      </c>
      <c r="BM22" s="44">
        <f>BP16</f>
        <v>2</v>
      </c>
      <c r="BN22" s="48"/>
      <c r="BO22" s="48"/>
      <c r="BP22" s="48"/>
      <c r="BQ22" s="48"/>
      <c r="BR22" s="25"/>
      <c r="BS22" s="25"/>
      <c r="BT22" s="25"/>
      <c r="BU22" s="25"/>
      <c r="BV22" s="36" t="s">
        <v>567</v>
      </c>
      <c r="BW22" s="37">
        <v>4</v>
      </c>
      <c r="BX22" s="38">
        <f>BW22/BW24</f>
        <v>0.2857142857142857</v>
      </c>
      <c r="BY22" s="39">
        <v>3</v>
      </c>
      <c r="BZ22" s="39"/>
      <c r="CA22" s="39"/>
      <c r="CB22" s="39">
        <v>1</v>
      </c>
      <c r="CC22" s="40">
        <f>BW22</f>
        <v>4</v>
      </c>
      <c r="CD22" s="25"/>
      <c r="CE22" s="25"/>
      <c r="CF22" s="25"/>
      <c r="CG22" s="5">
        <v>660</v>
      </c>
      <c r="CH22" s="224">
        <v>1842120</v>
      </c>
      <c r="CI22" s="224" t="s">
        <v>517</v>
      </c>
      <c r="CJ22" s="224" t="s">
        <v>521</v>
      </c>
      <c r="CK22" s="224" t="s">
        <v>524</v>
      </c>
      <c r="CL22" s="224" t="s">
        <v>53</v>
      </c>
      <c r="CM22" s="227">
        <v>44912.786805555559</v>
      </c>
      <c r="CN22" s="224" t="s">
        <v>549</v>
      </c>
      <c r="CO22" s="213" t="s">
        <v>39</v>
      </c>
      <c r="CP22" s="25"/>
      <c r="CQ22" s="25"/>
      <c r="DA22"/>
      <c r="DB22"/>
      <c r="DC22"/>
    </row>
    <row r="23" spans="1:107" ht="15" customHeight="1" x14ac:dyDescent="0.25">
      <c r="A23" s="442"/>
      <c r="B23" s="26">
        <v>21</v>
      </c>
      <c r="C23" s="5">
        <v>666</v>
      </c>
      <c r="D23" s="224">
        <v>30039008</v>
      </c>
      <c r="E23" s="224" t="s">
        <v>517</v>
      </c>
      <c r="F23" s="224" t="s">
        <v>521</v>
      </c>
      <c r="G23" s="224" t="s">
        <v>526</v>
      </c>
      <c r="H23" s="224" t="s">
        <v>38</v>
      </c>
      <c r="I23" s="227">
        <v>44906.862500000003</v>
      </c>
      <c r="J23" s="224" t="s">
        <v>549</v>
      </c>
      <c r="K23" s="213" t="s">
        <v>39</v>
      </c>
      <c r="L23" s="214">
        <v>44906</v>
      </c>
      <c r="M23" s="215">
        <v>0.76736111111111116</v>
      </c>
      <c r="N23" s="216" t="s">
        <v>549</v>
      </c>
      <c r="O23" s="2">
        <v>44906</v>
      </c>
      <c r="P23" s="3">
        <v>0.86249999999999993</v>
      </c>
      <c r="Q23" s="2">
        <v>44906</v>
      </c>
      <c r="R23" s="3">
        <v>0.86249999999999993</v>
      </c>
      <c r="S23" s="216" t="s">
        <v>549</v>
      </c>
      <c r="T23" s="214">
        <v>44906</v>
      </c>
      <c r="U23" s="215">
        <v>0.86319444444444438</v>
      </c>
      <c r="V23" s="216" t="s">
        <v>549</v>
      </c>
      <c r="W23" s="12">
        <f t="shared" si="0"/>
        <v>6.9444443943211809E-4</v>
      </c>
      <c r="X23" s="13">
        <v>44907</v>
      </c>
      <c r="Y23" s="14">
        <v>0.7090277777777777</v>
      </c>
      <c r="Z23" s="216" t="s">
        <v>548</v>
      </c>
      <c r="AA23" s="15">
        <f t="shared" si="1"/>
        <v>0.84583333333284827</v>
      </c>
      <c r="AB23" s="13"/>
      <c r="AC23" s="14"/>
      <c r="AD23" s="11"/>
      <c r="AE23" s="15">
        <f t="shared" si="2"/>
        <v>-44907.709027777775</v>
      </c>
      <c r="AF23" s="214"/>
      <c r="AG23" s="215"/>
      <c r="AH23" s="216"/>
      <c r="AI23" s="11"/>
      <c r="AJ23" s="15">
        <f t="shared" si="3"/>
        <v>-44906.863194444442</v>
      </c>
      <c r="AK23" s="214"/>
      <c r="AL23" s="215"/>
      <c r="AM23" s="216"/>
      <c r="AN23" s="15"/>
      <c r="AO23" s="16">
        <v>44907</v>
      </c>
      <c r="AP23" s="17">
        <v>0.73958333333333337</v>
      </c>
      <c r="AQ23" s="18">
        <f t="shared" si="4"/>
        <v>0.87638888889341615</v>
      </c>
      <c r="AR23" s="16">
        <v>44907</v>
      </c>
      <c r="AS23" s="17">
        <v>0.80138888888888893</v>
      </c>
      <c r="AT23" s="216" t="s">
        <v>549</v>
      </c>
      <c r="AU23" s="19">
        <f t="shared" si="5"/>
        <v>0.93819444444670808</v>
      </c>
      <c r="AV23" s="217"/>
      <c r="AW23" s="217"/>
      <c r="AX23" s="20" t="s">
        <v>140</v>
      </c>
      <c r="AY23" s="20" t="s">
        <v>168</v>
      </c>
      <c r="AZ23" s="21" t="s">
        <v>1175</v>
      </c>
      <c r="BA23" s="369" t="s">
        <v>498</v>
      </c>
      <c r="BB23" s="270" t="s">
        <v>898</v>
      </c>
      <c r="BC23" s="264" t="s">
        <v>899</v>
      </c>
      <c r="BD23" s="24"/>
      <c r="BE23" s="23" t="s">
        <v>74</v>
      </c>
      <c r="BF23" s="23"/>
      <c r="BJ23" s="52">
        <f>BJ22/BK19</f>
        <v>0.33333333333333331</v>
      </c>
      <c r="BK23" s="52">
        <f>BK22/BK19</f>
        <v>0</v>
      </c>
      <c r="BL23" s="52">
        <f>BL22/BK19</f>
        <v>0</v>
      </c>
      <c r="BM23" s="52">
        <f>BM22/BK19</f>
        <v>0.66666666666666663</v>
      </c>
      <c r="BN23" s="48"/>
      <c r="BO23" s="48"/>
      <c r="BP23" s="48"/>
      <c r="BQ23" s="48"/>
      <c r="BR23" s="25"/>
      <c r="BS23" s="25"/>
      <c r="BT23" s="25"/>
      <c r="BU23" s="25"/>
      <c r="BV23" s="36" t="s">
        <v>548</v>
      </c>
      <c r="BW23" s="37">
        <v>10</v>
      </c>
      <c r="BX23" s="38">
        <f>BW23/BW24</f>
        <v>0.7142857142857143</v>
      </c>
      <c r="BY23" s="39">
        <v>5</v>
      </c>
      <c r="BZ23" s="39">
        <v>3</v>
      </c>
      <c r="CA23" s="39"/>
      <c r="CB23" s="39">
        <v>7</v>
      </c>
      <c r="CC23" s="40">
        <f>BW23</f>
        <v>10</v>
      </c>
      <c r="CD23" s="25"/>
      <c r="CE23" s="25"/>
      <c r="CF23" s="25"/>
      <c r="CG23" s="9">
        <v>699</v>
      </c>
      <c r="CH23" s="224">
        <v>30096031</v>
      </c>
      <c r="CI23" s="224" t="s">
        <v>517</v>
      </c>
      <c r="CJ23" s="224" t="s">
        <v>521</v>
      </c>
      <c r="CK23" s="224" t="s">
        <v>526</v>
      </c>
      <c r="CL23" s="224" t="s">
        <v>542</v>
      </c>
      <c r="CM23" s="227">
        <v>44915.461111111108</v>
      </c>
      <c r="CN23" s="224" t="s">
        <v>548</v>
      </c>
      <c r="CO23" s="213" t="s">
        <v>126</v>
      </c>
      <c r="CP23" s="25"/>
      <c r="CQ23" s="25"/>
      <c r="CR23" s="28" t="s">
        <v>64</v>
      </c>
      <c r="CS23" s="29" t="s">
        <v>65</v>
      </c>
      <c r="CT23" s="30" t="s">
        <v>66</v>
      </c>
      <c r="CU23" s="31" t="s">
        <v>39</v>
      </c>
      <c r="CV23" s="32" t="s">
        <v>41</v>
      </c>
      <c r="CW23" s="33" t="s">
        <v>63</v>
      </c>
      <c r="CX23" s="34" t="s">
        <v>52</v>
      </c>
      <c r="CY23" s="35" t="s">
        <v>67</v>
      </c>
      <c r="DA23"/>
      <c r="DB23"/>
      <c r="DC23"/>
    </row>
    <row r="24" spans="1:107" ht="15" customHeight="1" x14ac:dyDescent="0.25">
      <c r="A24" s="442"/>
      <c r="B24" s="10">
        <v>22</v>
      </c>
      <c r="C24" s="9">
        <v>669</v>
      </c>
      <c r="D24" s="224">
        <v>30083847</v>
      </c>
      <c r="E24" s="224" t="s">
        <v>518</v>
      </c>
      <c r="F24" s="224" t="s">
        <v>522</v>
      </c>
      <c r="G24" s="224" t="s">
        <v>524</v>
      </c>
      <c r="H24" s="224" t="s">
        <v>536</v>
      </c>
      <c r="I24" s="227">
        <v>44907.48333333333</v>
      </c>
      <c r="J24" s="224" t="s">
        <v>548</v>
      </c>
      <c r="K24" s="213" t="s">
        <v>126</v>
      </c>
      <c r="L24" s="214">
        <v>44907</v>
      </c>
      <c r="M24" s="215">
        <v>0.4777777777777778</v>
      </c>
      <c r="N24" s="216" t="s">
        <v>548</v>
      </c>
      <c r="O24" s="2">
        <v>44907</v>
      </c>
      <c r="P24" s="3">
        <v>0.48333333333333334</v>
      </c>
      <c r="Q24" s="2">
        <v>44907</v>
      </c>
      <c r="R24" s="3">
        <v>0.57916666666666672</v>
      </c>
      <c r="S24" s="216" t="s">
        <v>548</v>
      </c>
      <c r="T24" s="214">
        <v>44907</v>
      </c>
      <c r="U24" s="215">
        <v>0.58124999999999993</v>
      </c>
      <c r="V24" s="216" t="s">
        <v>548</v>
      </c>
      <c r="W24" s="12">
        <f t="shared" si="0"/>
        <v>9.7916666672972497E-2</v>
      </c>
      <c r="X24" s="13">
        <v>44907</v>
      </c>
      <c r="Y24" s="14">
        <v>0.65277777777777779</v>
      </c>
      <c r="Z24" s="216" t="s">
        <v>548</v>
      </c>
      <c r="AA24" s="15">
        <f t="shared" si="1"/>
        <v>7.1527777778101154E-2</v>
      </c>
      <c r="AB24" s="13">
        <v>44907</v>
      </c>
      <c r="AC24" s="14">
        <v>0.67499999999999993</v>
      </c>
      <c r="AD24" s="216" t="s">
        <v>548</v>
      </c>
      <c r="AE24" s="15">
        <f t="shared" si="2"/>
        <v>2.2222222221898846E-2</v>
      </c>
      <c r="AF24" s="214">
        <v>44912</v>
      </c>
      <c r="AG24" s="215">
        <v>0.60902777777777783</v>
      </c>
      <c r="AH24" s="216" t="s">
        <v>548</v>
      </c>
      <c r="AI24" s="11" t="s">
        <v>570</v>
      </c>
      <c r="AJ24" s="15">
        <f t="shared" si="3"/>
        <v>5.0277777777737356</v>
      </c>
      <c r="AK24" s="214"/>
      <c r="AL24" s="215"/>
      <c r="AM24" s="216"/>
      <c r="AN24" s="15"/>
      <c r="AO24" s="16">
        <v>44925</v>
      </c>
      <c r="AP24" s="17">
        <v>0.73611111111111116</v>
      </c>
      <c r="AQ24" s="18">
        <f t="shared" si="4"/>
        <v>18.154861111106584</v>
      </c>
      <c r="AR24" s="16">
        <v>44926</v>
      </c>
      <c r="AS24" s="17">
        <v>0.47847222222222219</v>
      </c>
      <c r="AT24" s="216" t="s">
        <v>548</v>
      </c>
      <c r="AU24" s="19">
        <f t="shared" si="5"/>
        <v>18.897222222221899</v>
      </c>
      <c r="AV24" s="217"/>
      <c r="AW24" s="217"/>
      <c r="AX24" s="20" t="s">
        <v>148</v>
      </c>
      <c r="AY24" s="20" t="s">
        <v>156</v>
      </c>
      <c r="AZ24" s="20" t="s">
        <v>218</v>
      </c>
      <c r="BA24" s="369" t="s">
        <v>462</v>
      </c>
      <c r="BB24" s="270" t="s">
        <v>896</v>
      </c>
      <c r="BC24" s="264" t="s">
        <v>897</v>
      </c>
      <c r="BD24" s="24"/>
      <c r="BE24" s="23" t="s">
        <v>74</v>
      </c>
      <c r="BF24" s="23"/>
      <c r="BJ24" s="47"/>
      <c r="BK24" s="47"/>
      <c r="BL24" s="47"/>
      <c r="BM24" s="47"/>
      <c r="BN24" s="53"/>
      <c r="BO24" s="48"/>
      <c r="BP24" s="48"/>
      <c r="BQ24" s="48"/>
      <c r="BR24" s="25"/>
      <c r="BS24" s="25"/>
      <c r="BT24" s="25"/>
      <c r="BU24" s="25"/>
      <c r="BV24" s="41" t="s">
        <v>67</v>
      </c>
      <c r="BW24" s="42">
        <f>SUBTOTAL(9,BW22:BW23)</f>
        <v>14</v>
      </c>
      <c r="BX24" s="43">
        <f>SUBTOTAL(9,BX22:BX23)</f>
        <v>1</v>
      </c>
      <c r="BY24" s="124">
        <f>SUM(BY22:BY23)</f>
        <v>8</v>
      </c>
      <c r="BZ24" s="124">
        <f>SUM(BZ22:BZ23)</f>
        <v>3</v>
      </c>
      <c r="CA24" s="124">
        <f>SUM(CA22:CA23)</f>
        <v>0</v>
      </c>
      <c r="CB24" s="124">
        <f>SUM(CB22:CB23)</f>
        <v>8</v>
      </c>
      <c r="CC24" s="42">
        <f>SUBTOTAL(9,CC22:CC23)</f>
        <v>14</v>
      </c>
      <c r="CD24" s="25"/>
      <c r="CE24" s="25"/>
      <c r="CF24" s="25"/>
      <c r="CG24" s="9">
        <v>705</v>
      </c>
      <c r="CH24" s="224">
        <v>1573488</v>
      </c>
      <c r="CI24" s="224" t="s">
        <v>517</v>
      </c>
      <c r="CJ24" s="224" t="s">
        <v>521</v>
      </c>
      <c r="CK24" s="224" t="s">
        <v>524</v>
      </c>
      <c r="CL24" s="224" t="s">
        <v>51</v>
      </c>
      <c r="CM24" s="227">
        <v>44917.845138888886</v>
      </c>
      <c r="CN24" s="224" t="s">
        <v>549</v>
      </c>
      <c r="CO24" s="213" t="s">
        <v>126</v>
      </c>
      <c r="CP24" s="25"/>
      <c r="CQ24" s="25"/>
      <c r="CR24" s="36" t="s">
        <v>567</v>
      </c>
      <c r="CS24" s="37">
        <v>6</v>
      </c>
      <c r="CT24" s="38">
        <f>CS24/CS26</f>
        <v>0.375</v>
      </c>
      <c r="CU24" s="39">
        <v>0</v>
      </c>
      <c r="CV24" s="39">
        <v>0</v>
      </c>
      <c r="CW24" s="39">
        <v>0</v>
      </c>
      <c r="CX24" s="39">
        <v>6</v>
      </c>
      <c r="CY24" s="40">
        <f>CS24</f>
        <v>6</v>
      </c>
      <c r="DA24"/>
      <c r="DB24"/>
      <c r="DC24"/>
    </row>
    <row r="25" spans="1:107" ht="15" customHeight="1" x14ac:dyDescent="0.25">
      <c r="A25" s="442"/>
      <c r="B25" s="10">
        <v>23</v>
      </c>
      <c r="C25" s="5">
        <v>670</v>
      </c>
      <c r="D25" s="224">
        <v>1742364</v>
      </c>
      <c r="E25" s="224" t="s">
        <v>517</v>
      </c>
      <c r="F25" s="224" t="s">
        <v>521</v>
      </c>
      <c r="G25" s="224" t="s">
        <v>524</v>
      </c>
      <c r="H25" s="224" t="s">
        <v>53</v>
      </c>
      <c r="I25" s="227">
        <v>44907.92291666667</v>
      </c>
      <c r="J25" s="224" t="s">
        <v>549</v>
      </c>
      <c r="K25" s="213" t="s">
        <v>39</v>
      </c>
      <c r="L25" s="214">
        <v>44907</v>
      </c>
      <c r="M25" s="215">
        <v>0.81527777777777777</v>
      </c>
      <c r="N25" s="216" t="s">
        <v>548</v>
      </c>
      <c r="O25" s="2">
        <v>44907</v>
      </c>
      <c r="P25" s="3">
        <v>0.9506944444444444</v>
      </c>
      <c r="Q25" s="2">
        <v>44912</v>
      </c>
      <c r="R25" s="3">
        <v>0.78333333333333333</v>
      </c>
      <c r="S25" s="216" t="s">
        <v>548</v>
      </c>
      <c r="T25" s="214">
        <v>44912</v>
      </c>
      <c r="U25" s="215">
        <v>0.78333333333333333</v>
      </c>
      <c r="V25" s="216" t="s">
        <v>548</v>
      </c>
      <c r="W25" s="12">
        <f t="shared" si="0"/>
        <v>4.8326388888890506</v>
      </c>
      <c r="X25" s="13"/>
      <c r="Y25" s="14"/>
      <c r="Z25" s="11"/>
      <c r="AA25" s="15">
        <f t="shared" si="1"/>
        <v>-44912.783333333333</v>
      </c>
      <c r="AB25" s="13"/>
      <c r="AC25" s="14"/>
      <c r="AD25" s="11"/>
      <c r="AE25" s="15">
        <f t="shared" si="2"/>
        <v>0</v>
      </c>
      <c r="AF25" s="214"/>
      <c r="AG25" s="215"/>
      <c r="AH25" s="216"/>
      <c r="AI25" s="11"/>
      <c r="AJ25" s="15">
        <f t="shared" si="3"/>
        <v>-44912.783333333333</v>
      </c>
      <c r="AK25" s="214">
        <v>44912</v>
      </c>
      <c r="AL25" s="215">
        <v>0.78333333333333333</v>
      </c>
      <c r="AM25" s="216" t="s">
        <v>548</v>
      </c>
      <c r="AN25" s="15"/>
      <c r="AO25" s="16"/>
      <c r="AP25" s="17"/>
      <c r="AQ25" s="18">
        <f t="shared" si="4"/>
        <v>-44912.783333333333</v>
      </c>
      <c r="AR25" s="16"/>
      <c r="AS25" s="17"/>
      <c r="AT25" s="216"/>
      <c r="AU25" s="19">
        <f t="shared" si="5"/>
        <v>-44912.783333333333</v>
      </c>
      <c r="AV25" s="217"/>
      <c r="AW25" s="217" t="s">
        <v>1305</v>
      </c>
      <c r="AX25" s="20" t="s">
        <v>132</v>
      </c>
      <c r="AY25" s="20" t="s">
        <v>134</v>
      </c>
      <c r="AZ25" s="20" t="s">
        <v>144</v>
      </c>
      <c r="BA25" s="369" t="s">
        <v>180</v>
      </c>
      <c r="BB25" s="270" t="s">
        <v>900</v>
      </c>
      <c r="BC25" s="264" t="s">
        <v>901</v>
      </c>
      <c r="BD25" s="24"/>
      <c r="BE25" s="23" t="s">
        <v>74</v>
      </c>
      <c r="BF25" s="23"/>
      <c r="BJ25" s="54" t="s">
        <v>73</v>
      </c>
      <c r="BK25" s="35">
        <v>1</v>
      </c>
      <c r="BL25" s="46">
        <f>BK25/BK28</f>
        <v>0.33333333333333331</v>
      </c>
      <c r="BM25" s="47"/>
      <c r="BN25" s="48"/>
      <c r="BO25" s="48"/>
      <c r="BP25" s="48"/>
      <c r="BQ25" s="48"/>
      <c r="BR25" s="25"/>
      <c r="BS25" s="25"/>
      <c r="BT25" s="25"/>
      <c r="BU25" s="25"/>
      <c r="CD25" s="25"/>
      <c r="CE25" s="25"/>
      <c r="CF25" s="25"/>
      <c r="CG25" s="5">
        <v>704</v>
      </c>
      <c r="CH25" s="224">
        <v>30209219</v>
      </c>
      <c r="CI25" s="224" t="s">
        <v>517</v>
      </c>
      <c r="CJ25" s="224" t="s">
        <v>521</v>
      </c>
      <c r="CK25" s="224" t="s">
        <v>524</v>
      </c>
      <c r="CL25" s="224" t="s">
        <v>540</v>
      </c>
      <c r="CM25" s="227">
        <v>44917.849305555559</v>
      </c>
      <c r="CN25" s="224" t="s">
        <v>549</v>
      </c>
      <c r="CO25" s="213" t="s">
        <v>41</v>
      </c>
      <c r="CP25" s="25"/>
      <c r="CQ25" s="25"/>
      <c r="CR25" s="36" t="s">
        <v>548</v>
      </c>
      <c r="CS25" s="37">
        <v>10</v>
      </c>
      <c r="CT25" s="38">
        <f>CS25/CS26</f>
        <v>0.625</v>
      </c>
      <c r="CU25" s="39">
        <v>1</v>
      </c>
      <c r="CV25" s="39">
        <v>5</v>
      </c>
      <c r="CW25" s="39">
        <v>1</v>
      </c>
      <c r="CX25" s="39">
        <v>3</v>
      </c>
      <c r="CY25" s="40">
        <f t="shared" ref="CY25" si="8">CS25</f>
        <v>10</v>
      </c>
      <c r="DA25"/>
      <c r="DB25"/>
      <c r="DC25"/>
    </row>
    <row r="26" spans="1:107" ht="15" customHeight="1" x14ac:dyDescent="0.25">
      <c r="A26" s="442"/>
      <c r="B26" s="10">
        <v>24</v>
      </c>
      <c r="C26" s="5">
        <v>658</v>
      </c>
      <c r="D26" s="224" t="s">
        <v>516</v>
      </c>
      <c r="E26" s="224" t="s">
        <v>517</v>
      </c>
      <c r="F26" s="224" t="s">
        <v>523</v>
      </c>
      <c r="G26" s="224" t="s">
        <v>525</v>
      </c>
      <c r="H26" s="224" t="s">
        <v>49</v>
      </c>
      <c r="I26" s="227">
        <v>44908.40347222222</v>
      </c>
      <c r="J26" s="224" t="s">
        <v>548</v>
      </c>
      <c r="K26" s="213" t="s">
        <v>39</v>
      </c>
      <c r="L26" s="214">
        <v>44905</v>
      </c>
      <c r="M26" s="215">
        <v>0.43472222222222223</v>
      </c>
      <c r="N26" s="216" t="s">
        <v>548</v>
      </c>
      <c r="O26" s="2">
        <v>44908</v>
      </c>
      <c r="P26" s="3">
        <v>0.40347222222222223</v>
      </c>
      <c r="Q26" s="2">
        <v>44912</v>
      </c>
      <c r="R26" s="3">
        <v>0.56805555555555554</v>
      </c>
      <c r="S26" s="216" t="s">
        <v>548</v>
      </c>
      <c r="T26" s="214">
        <v>44912</v>
      </c>
      <c r="U26" s="215">
        <v>0.56805555555555554</v>
      </c>
      <c r="V26" s="216" t="s">
        <v>548</v>
      </c>
      <c r="W26" s="12">
        <f t="shared" si="0"/>
        <v>4.164583333338669</v>
      </c>
      <c r="X26" s="13"/>
      <c r="Y26" s="14"/>
      <c r="Z26" s="11"/>
      <c r="AA26" s="15">
        <f t="shared" si="1"/>
        <v>-44912.568055555559</v>
      </c>
      <c r="AB26" s="13"/>
      <c r="AC26" s="14"/>
      <c r="AD26" s="11"/>
      <c r="AE26" s="15">
        <f t="shared" si="2"/>
        <v>0</v>
      </c>
      <c r="AF26" s="214"/>
      <c r="AG26" s="215"/>
      <c r="AH26" s="216"/>
      <c r="AI26" s="11"/>
      <c r="AJ26" s="15">
        <f t="shared" si="3"/>
        <v>-44912.568055555559</v>
      </c>
      <c r="AK26" s="214"/>
      <c r="AL26" s="215"/>
      <c r="AM26" s="216"/>
      <c r="AN26" s="15"/>
      <c r="AO26" s="16">
        <v>44912</v>
      </c>
      <c r="AP26" s="17">
        <v>0.76666666666666661</v>
      </c>
      <c r="AQ26" s="18">
        <f t="shared" si="4"/>
        <v>0.19861111111094942</v>
      </c>
      <c r="AR26" s="16">
        <v>44912</v>
      </c>
      <c r="AS26" s="17">
        <v>0.76666666666666661</v>
      </c>
      <c r="AT26" s="216" t="s">
        <v>548</v>
      </c>
      <c r="AU26" s="19">
        <f t="shared" si="5"/>
        <v>0.19861111111094942</v>
      </c>
      <c r="AV26" s="217"/>
      <c r="AW26" s="217"/>
      <c r="AX26" s="20" t="s">
        <v>140</v>
      </c>
      <c r="AY26" s="20" t="s">
        <v>168</v>
      </c>
      <c r="AZ26" s="20" t="s">
        <v>1110</v>
      </c>
      <c r="BA26" s="369" t="s">
        <v>494</v>
      </c>
      <c r="BB26" s="270" t="s">
        <v>902</v>
      </c>
      <c r="BC26" s="264" t="s">
        <v>903</v>
      </c>
      <c r="BD26" s="24"/>
      <c r="BE26" s="23" t="s">
        <v>74</v>
      </c>
      <c r="BF26" s="23"/>
      <c r="BJ26" s="51" t="s">
        <v>75</v>
      </c>
      <c r="BK26" s="44">
        <v>2</v>
      </c>
      <c r="BL26" s="46">
        <f>BK26/BK28</f>
        <v>0.66666666666666663</v>
      </c>
      <c r="BM26" s="55"/>
      <c r="BN26" s="48"/>
      <c r="BO26" s="48"/>
      <c r="BP26" s="48"/>
      <c r="BQ26" s="48"/>
      <c r="BR26" s="25"/>
      <c r="BS26" s="25"/>
      <c r="BT26" s="25"/>
      <c r="BU26" s="25"/>
      <c r="BV26" s="45" t="s">
        <v>72</v>
      </c>
      <c r="BW26" s="35">
        <v>14</v>
      </c>
      <c r="BX26" s="46">
        <f>BW26/65</f>
        <v>0.2153846153846154</v>
      </c>
      <c r="BY26" s="47"/>
      <c r="BZ26" s="48"/>
      <c r="CA26" s="48"/>
      <c r="CB26" s="48"/>
      <c r="CC26" s="48"/>
      <c r="CD26" s="25"/>
      <c r="CE26" s="25"/>
      <c r="CF26" s="25"/>
      <c r="CG26" s="9">
        <v>707</v>
      </c>
      <c r="CH26" s="224">
        <v>1747867</v>
      </c>
      <c r="CI26" s="224" t="s">
        <v>517</v>
      </c>
      <c r="CJ26" s="224" t="s">
        <v>523</v>
      </c>
      <c r="CK26" s="224" t="s">
        <v>524</v>
      </c>
      <c r="CL26" s="224" t="s">
        <v>538</v>
      </c>
      <c r="CM26" s="227">
        <v>44919.449305555558</v>
      </c>
      <c r="CN26" s="224" t="s">
        <v>548</v>
      </c>
      <c r="CO26" s="213" t="s">
        <v>126</v>
      </c>
      <c r="CP26" s="25"/>
      <c r="CQ26" s="25"/>
      <c r="CR26" s="41" t="s">
        <v>67</v>
      </c>
      <c r="CS26" s="42">
        <f>SUBTOTAL(9,CS24:CS25)</f>
        <v>16</v>
      </c>
      <c r="CT26" s="56">
        <f>CT24+CT25</f>
        <v>1</v>
      </c>
      <c r="CU26" s="126">
        <f>SUBTOTAL(9,CU24:CU25)</f>
        <v>1</v>
      </c>
      <c r="CV26" s="126">
        <f>SUBTOTAL(9,CV24:CV25)</f>
        <v>5</v>
      </c>
      <c r="CW26" s="126">
        <f>SUBTOTAL(9,CW24:CW25)</f>
        <v>1</v>
      </c>
      <c r="CX26" s="126">
        <f>SUBTOTAL(9,CX24:CX25)</f>
        <v>9</v>
      </c>
      <c r="CY26" s="42">
        <f>SUM(CU26:CX26)</f>
        <v>16</v>
      </c>
      <c r="DA26"/>
      <c r="DB26"/>
      <c r="DC26"/>
    </row>
    <row r="27" spans="1:107" ht="15" customHeight="1" x14ac:dyDescent="0.25">
      <c r="A27" s="442"/>
      <c r="B27" s="26">
        <v>25</v>
      </c>
      <c r="C27" s="9">
        <v>628</v>
      </c>
      <c r="D27" s="224">
        <v>20179873</v>
      </c>
      <c r="E27" s="224" t="s">
        <v>517</v>
      </c>
      <c r="F27" s="224" t="s">
        <v>521</v>
      </c>
      <c r="G27" s="224" t="s">
        <v>524</v>
      </c>
      <c r="H27" s="224" t="s">
        <v>59</v>
      </c>
      <c r="I27" s="227">
        <v>44908.647916666669</v>
      </c>
      <c r="J27" s="224" t="s">
        <v>548</v>
      </c>
      <c r="K27" s="213" t="s">
        <v>126</v>
      </c>
      <c r="L27" s="214">
        <v>44899</v>
      </c>
      <c r="M27" s="215">
        <v>0.39999999999999997</v>
      </c>
      <c r="N27" s="216" t="s">
        <v>548</v>
      </c>
      <c r="O27" s="2">
        <v>44908</v>
      </c>
      <c r="P27" s="3">
        <v>0.6479166666666667</v>
      </c>
      <c r="Q27" s="2">
        <v>44908</v>
      </c>
      <c r="R27" s="3">
        <v>0.64236111111111105</v>
      </c>
      <c r="S27" s="216" t="s">
        <v>548</v>
      </c>
      <c r="T27" s="214">
        <v>44908</v>
      </c>
      <c r="U27" s="215">
        <v>0.64861111111111114</v>
      </c>
      <c r="V27" s="216" t="s">
        <v>548</v>
      </c>
      <c r="W27" s="12">
        <f t="shared" si="0"/>
        <v>6.9444443943211809E-4</v>
      </c>
      <c r="X27" s="13"/>
      <c r="Y27" s="14"/>
      <c r="Z27" s="11"/>
      <c r="AA27" s="15">
        <f t="shared" si="1"/>
        <v>-44908.648611111108</v>
      </c>
      <c r="AB27" s="13"/>
      <c r="AC27" s="14"/>
      <c r="AD27" s="11"/>
      <c r="AE27" s="15">
        <f t="shared" si="2"/>
        <v>0</v>
      </c>
      <c r="AF27" s="214"/>
      <c r="AG27" s="215"/>
      <c r="AH27" s="216"/>
      <c r="AI27" s="11"/>
      <c r="AJ27" s="15">
        <f t="shared" si="3"/>
        <v>-44908.648611111108</v>
      </c>
      <c r="AK27" s="214"/>
      <c r="AL27" s="215"/>
      <c r="AM27" s="216"/>
      <c r="AN27" s="15">
        <f>(AL27+AK27)-(U27+T27)</f>
        <v>-44908.648611111108</v>
      </c>
      <c r="AO27" s="16">
        <v>44909</v>
      </c>
      <c r="AP27" s="17">
        <v>0.48472222222222222</v>
      </c>
      <c r="AQ27" s="18">
        <f t="shared" si="4"/>
        <v>0.836111111115315</v>
      </c>
      <c r="AR27" s="16">
        <v>44913</v>
      </c>
      <c r="AS27" s="17">
        <v>0.7944444444444444</v>
      </c>
      <c r="AT27" s="216" t="s">
        <v>548</v>
      </c>
      <c r="AU27" s="19">
        <f t="shared" si="5"/>
        <v>5.1458333333357587</v>
      </c>
      <c r="AV27" s="217"/>
      <c r="AW27" s="217" t="s">
        <v>1310</v>
      </c>
      <c r="AX27" s="20" t="s">
        <v>132</v>
      </c>
      <c r="AY27" s="20" t="s">
        <v>134</v>
      </c>
      <c r="AZ27" s="20" t="s">
        <v>164</v>
      </c>
      <c r="BA27" s="369" t="s">
        <v>232</v>
      </c>
      <c r="BB27" s="270" t="s">
        <v>904</v>
      </c>
      <c r="BC27" s="264" t="s">
        <v>905</v>
      </c>
      <c r="BD27" s="24"/>
      <c r="BE27" s="23" t="s">
        <v>74</v>
      </c>
      <c r="BF27" s="23"/>
      <c r="BJ27" s="51" t="s">
        <v>76</v>
      </c>
      <c r="BK27" s="44"/>
      <c r="BL27" s="46">
        <f>BK27/BK28</f>
        <v>0</v>
      </c>
      <c r="BM27" s="55"/>
      <c r="BN27" s="48"/>
      <c r="BO27" s="48"/>
      <c r="BP27" s="48"/>
      <c r="BQ27" s="48"/>
      <c r="BR27" s="25"/>
      <c r="BS27" s="25"/>
      <c r="BT27" s="25"/>
      <c r="BU27" s="25"/>
      <c r="BV27" s="49"/>
      <c r="BW27" s="49"/>
      <c r="BX27" s="49"/>
      <c r="BY27" s="49"/>
      <c r="BZ27" s="48"/>
      <c r="CA27" s="48"/>
      <c r="CB27" s="48"/>
      <c r="CC27" s="48"/>
      <c r="CD27" s="25"/>
      <c r="CE27" s="25"/>
      <c r="CF27" s="25"/>
      <c r="CG27" s="9">
        <v>697</v>
      </c>
      <c r="CH27" s="224">
        <v>30214290</v>
      </c>
      <c r="CI27" s="224" t="s">
        <v>517</v>
      </c>
      <c r="CJ27" s="224" t="s">
        <v>521</v>
      </c>
      <c r="CK27" s="224" t="s">
        <v>524</v>
      </c>
      <c r="CL27" s="224" t="s">
        <v>48</v>
      </c>
      <c r="CM27" s="227">
        <v>44920.584027777775</v>
      </c>
      <c r="CN27" s="224" t="s">
        <v>548</v>
      </c>
      <c r="CO27" s="213" t="s">
        <v>126</v>
      </c>
      <c r="CP27" s="25"/>
      <c r="CQ27" s="25"/>
      <c r="CZ27"/>
      <c r="DA27"/>
      <c r="DB27"/>
      <c r="DC27"/>
    </row>
    <row r="28" spans="1:107" ht="15" customHeight="1" x14ac:dyDescent="0.25">
      <c r="A28" s="442"/>
      <c r="B28" s="10">
        <v>26</v>
      </c>
      <c r="C28" s="5">
        <v>651</v>
      </c>
      <c r="D28" s="224">
        <v>30226451</v>
      </c>
      <c r="E28" s="224" t="s">
        <v>518</v>
      </c>
      <c r="F28" s="224" t="s">
        <v>521</v>
      </c>
      <c r="G28" s="224" t="s">
        <v>524</v>
      </c>
      <c r="H28" s="224" t="s">
        <v>530</v>
      </c>
      <c r="I28" s="227">
        <v>44908.720833333333</v>
      </c>
      <c r="J28" s="224" t="s">
        <v>548</v>
      </c>
      <c r="K28" s="213" t="s">
        <v>39</v>
      </c>
      <c r="L28" s="214">
        <v>44901</v>
      </c>
      <c r="M28" s="215">
        <v>0.79583333333333339</v>
      </c>
      <c r="N28" s="216" t="s">
        <v>548</v>
      </c>
      <c r="O28" s="2">
        <v>44908</v>
      </c>
      <c r="P28" s="3">
        <v>0.72083333333333333</v>
      </c>
      <c r="Q28" s="2">
        <v>44908</v>
      </c>
      <c r="R28" s="3">
        <v>0.71736111111111101</v>
      </c>
      <c r="S28" s="216" t="s">
        <v>548</v>
      </c>
      <c r="T28" s="214">
        <v>44908</v>
      </c>
      <c r="U28" s="215">
        <v>0.71736111111111101</v>
      </c>
      <c r="V28" s="216" t="s">
        <v>548</v>
      </c>
      <c r="W28" s="300">
        <f t="shared" si="0"/>
        <v>-3.4722222189884633E-3</v>
      </c>
      <c r="X28" s="13"/>
      <c r="Y28" s="14"/>
      <c r="Z28" s="11"/>
      <c r="AA28" s="15">
        <f t="shared" si="1"/>
        <v>-44908.717361111114</v>
      </c>
      <c r="AB28" s="13"/>
      <c r="AC28" s="14"/>
      <c r="AD28" s="11"/>
      <c r="AE28" s="15">
        <f t="shared" si="2"/>
        <v>0</v>
      </c>
      <c r="AF28" s="214"/>
      <c r="AG28" s="215"/>
      <c r="AH28" s="216"/>
      <c r="AI28" s="11"/>
      <c r="AJ28" s="15">
        <f t="shared" si="3"/>
        <v>-44908.717361111114</v>
      </c>
      <c r="AK28" s="214">
        <v>44908</v>
      </c>
      <c r="AL28" s="215">
        <v>0.72083333333333333</v>
      </c>
      <c r="AM28" s="216" t="s">
        <v>548</v>
      </c>
      <c r="AN28" s="15"/>
      <c r="AO28" s="16"/>
      <c r="AP28" s="17"/>
      <c r="AQ28" s="18">
        <f t="shared" si="4"/>
        <v>-44908.717361111114</v>
      </c>
      <c r="AR28" s="16"/>
      <c r="AS28" s="17"/>
      <c r="AT28" s="216"/>
      <c r="AU28" s="19">
        <f t="shared" si="5"/>
        <v>-44908.717361111114</v>
      </c>
      <c r="AV28" s="217"/>
      <c r="AW28" s="217" t="s">
        <v>1311</v>
      </c>
      <c r="AX28" s="20" t="s">
        <v>140</v>
      </c>
      <c r="AY28" s="20" t="s">
        <v>168</v>
      </c>
      <c r="AZ28" s="21" t="s">
        <v>1175</v>
      </c>
      <c r="BA28" s="369" t="s">
        <v>498</v>
      </c>
      <c r="BB28" s="270" t="s">
        <v>906</v>
      </c>
      <c r="BC28" s="264" t="s">
        <v>907</v>
      </c>
      <c r="BD28" s="24"/>
      <c r="BE28" s="23" t="s">
        <v>74</v>
      </c>
      <c r="BF28" s="23"/>
      <c r="BJ28" s="57" t="s">
        <v>67</v>
      </c>
      <c r="BK28" s="58">
        <f>BK25+BK26+BK27</f>
        <v>3</v>
      </c>
      <c r="BL28" s="59">
        <f>SUM(BL25:BL27)</f>
        <v>1</v>
      </c>
      <c r="BM28" s="49"/>
      <c r="BN28" s="48"/>
      <c r="BO28" s="48"/>
      <c r="BP28" s="48"/>
      <c r="BQ28" s="48"/>
      <c r="BR28" s="25"/>
      <c r="BS28" s="25"/>
      <c r="BT28" s="25"/>
      <c r="BU28" s="25"/>
      <c r="BV28" s="50" t="s">
        <v>39</v>
      </c>
      <c r="BW28" s="32" t="s">
        <v>41</v>
      </c>
      <c r="BX28" s="33" t="s">
        <v>63</v>
      </c>
      <c r="BY28" s="34" t="s">
        <v>52</v>
      </c>
      <c r="BZ28" s="48"/>
      <c r="CA28" s="48"/>
      <c r="CB28" s="48"/>
      <c r="CC28" s="48"/>
      <c r="CD28" s="25"/>
      <c r="CE28" s="25"/>
      <c r="CF28" s="25"/>
      <c r="CG28" s="9">
        <v>722</v>
      </c>
      <c r="CH28" s="224">
        <v>30119064</v>
      </c>
      <c r="CI28" s="224" t="s">
        <v>517</v>
      </c>
      <c r="CJ28" s="224" t="s">
        <v>521</v>
      </c>
      <c r="CK28" s="224" t="s">
        <v>526</v>
      </c>
      <c r="CL28" s="224" t="s">
        <v>54</v>
      </c>
      <c r="CM28" s="227">
        <v>44921.875</v>
      </c>
      <c r="CN28" s="224" t="s">
        <v>549</v>
      </c>
      <c r="CO28" s="213" t="s">
        <v>126</v>
      </c>
      <c r="CP28" s="25"/>
      <c r="CQ28" s="25"/>
      <c r="CZ28"/>
      <c r="DA28"/>
      <c r="DB28"/>
      <c r="DC28"/>
    </row>
    <row r="29" spans="1:107" ht="15" customHeight="1" x14ac:dyDescent="0.25">
      <c r="A29" s="442"/>
      <c r="B29" s="26">
        <v>27</v>
      </c>
      <c r="C29" s="9">
        <v>677</v>
      </c>
      <c r="D29" s="224">
        <v>1198553</v>
      </c>
      <c r="E29" s="224" t="s">
        <v>519</v>
      </c>
      <c r="F29" s="224" t="s">
        <v>523</v>
      </c>
      <c r="G29" s="224" t="s">
        <v>524</v>
      </c>
      <c r="H29" s="224" t="s">
        <v>538</v>
      </c>
      <c r="I29" s="227">
        <v>44909.556250000001</v>
      </c>
      <c r="J29" s="224" t="s">
        <v>548</v>
      </c>
      <c r="K29" s="213" t="s">
        <v>126</v>
      </c>
      <c r="L29" s="214">
        <v>44908</v>
      </c>
      <c r="M29" s="215">
        <v>0.54652777777777783</v>
      </c>
      <c r="N29" s="216" t="s">
        <v>548</v>
      </c>
      <c r="O29" s="2">
        <v>44909</v>
      </c>
      <c r="P29" s="3">
        <v>0.55625000000000002</v>
      </c>
      <c r="Q29" s="2"/>
      <c r="R29" s="3"/>
      <c r="S29" s="216"/>
      <c r="T29" s="214">
        <v>44909</v>
      </c>
      <c r="U29" s="215">
        <v>0.55625000000000002</v>
      </c>
      <c r="V29" s="216" t="s">
        <v>548</v>
      </c>
      <c r="W29" s="12">
        <f t="shared" si="0"/>
        <v>0</v>
      </c>
      <c r="X29" s="13">
        <v>44910</v>
      </c>
      <c r="Y29" s="14">
        <v>0.43958333333333338</v>
      </c>
      <c r="Z29" s="216" t="s">
        <v>548</v>
      </c>
      <c r="AA29" s="15">
        <f t="shared" si="1"/>
        <v>0.88333333333139308</v>
      </c>
      <c r="AB29" s="13">
        <v>44912</v>
      </c>
      <c r="AC29" s="14">
        <v>0.61041666666666672</v>
      </c>
      <c r="AD29" s="216" t="s">
        <v>548</v>
      </c>
      <c r="AE29" s="15">
        <f t="shared" si="2"/>
        <v>2.1708333333372138</v>
      </c>
      <c r="AF29" s="214">
        <v>44913</v>
      </c>
      <c r="AG29" s="215">
        <v>0.77083333333333337</v>
      </c>
      <c r="AH29" s="216" t="s">
        <v>548</v>
      </c>
      <c r="AI29" s="11" t="s">
        <v>570</v>
      </c>
      <c r="AJ29" s="15">
        <f t="shared" si="3"/>
        <v>4.2145833333343035</v>
      </c>
      <c r="AK29" s="214"/>
      <c r="AL29" s="215"/>
      <c r="AM29" s="216"/>
      <c r="AN29" s="15"/>
      <c r="AO29" s="16">
        <v>44913</v>
      </c>
      <c r="AP29" s="17">
        <v>0.81805555555555554</v>
      </c>
      <c r="AQ29" s="18">
        <f t="shared" si="4"/>
        <v>4.2618055555576575</v>
      </c>
      <c r="AR29" s="16">
        <v>44913</v>
      </c>
      <c r="AS29" s="17">
        <v>0.81805555555555554</v>
      </c>
      <c r="AT29" s="216" t="s">
        <v>548</v>
      </c>
      <c r="AU29" s="19">
        <f t="shared" si="5"/>
        <v>4.2618055555576575</v>
      </c>
      <c r="AV29" s="217"/>
      <c r="AW29" s="217" t="s">
        <v>1312</v>
      </c>
      <c r="AX29" s="20" t="s">
        <v>140</v>
      </c>
      <c r="AY29" s="20" t="s">
        <v>162</v>
      </c>
      <c r="AZ29" s="20" t="s">
        <v>1109</v>
      </c>
      <c r="BA29" s="369" t="s">
        <v>484</v>
      </c>
      <c r="BB29" s="270" t="s">
        <v>908</v>
      </c>
      <c r="BC29" s="264" t="s">
        <v>909</v>
      </c>
      <c r="BD29" s="24"/>
      <c r="BE29" s="23" t="s">
        <v>74</v>
      </c>
      <c r="BF29" s="23"/>
      <c r="BJ29" s="51" t="s">
        <v>77</v>
      </c>
      <c r="BK29" s="44"/>
      <c r="BL29" s="60">
        <f>BK29/BK31</f>
        <v>0</v>
      </c>
      <c r="BM29" s="49"/>
      <c r="BN29" s="48"/>
      <c r="BO29" s="48"/>
      <c r="BP29" s="48"/>
      <c r="BQ29" s="48"/>
      <c r="BR29" s="25"/>
      <c r="BS29" s="25"/>
      <c r="BT29" s="25"/>
      <c r="BU29" s="25"/>
      <c r="BV29" s="51">
        <f>BY24</f>
        <v>8</v>
      </c>
      <c r="BW29" s="44">
        <f>BZ24</f>
        <v>3</v>
      </c>
      <c r="BX29" s="44">
        <f>CA24</f>
        <v>0</v>
      </c>
      <c r="BY29" s="44">
        <f>CB24</f>
        <v>8</v>
      </c>
      <c r="BZ29" s="48"/>
      <c r="CA29" s="48"/>
      <c r="CB29" s="48"/>
      <c r="CC29" s="48"/>
      <c r="CD29" s="25"/>
      <c r="CE29" s="25"/>
      <c r="CF29" s="25"/>
      <c r="CG29" s="9">
        <v>719</v>
      </c>
      <c r="CH29" s="224">
        <v>30012477</v>
      </c>
      <c r="CI29" s="224" t="s">
        <v>517</v>
      </c>
      <c r="CJ29" s="224" t="s">
        <v>521</v>
      </c>
      <c r="CK29" s="224" t="s">
        <v>524</v>
      </c>
      <c r="CL29" s="224" t="s">
        <v>532</v>
      </c>
      <c r="CM29" s="227">
        <v>44922.646527777775</v>
      </c>
      <c r="CN29" s="224" t="s">
        <v>548</v>
      </c>
      <c r="CO29" s="213" t="s">
        <v>126</v>
      </c>
      <c r="CP29" s="25"/>
      <c r="CQ29" s="25"/>
      <c r="CU29" s="47"/>
      <c r="CV29" s="48"/>
      <c r="CW29" s="48"/>
      <c r="CX29" s="48"/>
      <c r="CY29" s="48"/>
      <c r="CZ29"/>
      <c r="DA29"/>
      <c r="DB29"/>
      <c r="DC29"/>
    </row>
    <row r="30" spans="1:107" ht="15" customHeight="1" x14ac:dyDescent="0.25">
      <c r="A30" s="442"/>
      <c r="B30" s="10">
        <v>28</v>
      </c>
      <c r="C30" s="9">
        <v>678</v>
      </c>
      <c r="D30" s="224">
        <v>30156520</v>
      </c>
      <c r="E30" s="224" t="s">
        <v>520</v>
      </c>
      <c r="F30" s="224" t="s">
        <v>521</v>
      </c>
      <c r="G30" s="224" t="s">
        <v>526</v>
      </c>
      <c r="H30" s="224" t="s">
        <v>38</v>
      </c>
      <c r="I30" s="227">
        <v>44909.5625</v>
      </c>
      <c r="J30" s="224" t="s">
        <v>548</v>
      </c>
      <c r="K30" s="213" t="s">
        <v>126</v>
      </c>
      <c r="L30" s="214">
        <v>44909</v>
      </c>
      <c r="M30" s="215">
        <v>0.55625000000000002</v>
      </c>
      <c r="N30" s="216" t="s">
        <v>548</v>
      </c>
      <c r="O30" s="2">
        <v>44909</v>
      </c>
      <c r="P30" s="3">
        <v>0.5625</v>
      </c>
      <c r="Q30" s="2"/>
      <c r="R30" s="3"/>
      <c r="S30" s="11"/>
      <c r="T30" s="214">
        <v>44909</v>
      </c>
      <c r="U30" s="215">
        <v>0.56319444444444444</v>
      </c>
      <c r="V30" s="216" t="s">
        <v>548</v>
      </c>
      <c r="W30" s="12">
        <f t="shared" si="0"/>
        <v>6.944444467080757E-4</v>
      </c>
      <c r="X30" s="13">
        <v>44910</v>
      </c>
      <c r="Y30" s="14">
        <v>0.43958333333333338</v>
      </c>
      <c r="Z30" s="216" t="s">
        <v>548</v>
      </c>
      <c r="AA30" s="15">
        <f t="shared" si="1"/>
        <v>0.87638888888614019</v>
      </c>
      <c r="AB30" s="13"/>
      <c r="AC30" s="14"/>
      <c r="AD30" s="11"/>
      <c r="AE30" s="15">
        <f t="shared" si="2"/>
        <v>-44910.439583333333</v>
      </c>
      <c r="AF30" s="214"/>
      <c r="AG30" s="215"/>
      <c r="AH30" s="216"/>
      <c r="AI30" s="11"/>
      <c r="AJ30" s="15">
        <f t="shared" si="3"/>
        <v>-44909.563194444447</v>
      </c>
      <c r="AK30" s="214"/>
      <c r="AL30" s="215"/>
      <c r="AM30" s="216"/>
      <c r="AN30" s="15"/>
      <c r="AO30" s="16">
        <v>44913</v>
      </c>
      <c r="AP30" s="17">
        <v>0.77500000000000002</v>
      </c>
      <c r="AQ30" s="18">
        <f t="shared" si="4"/>
        <v>4.2118055555547471</v>
      </c>
      <c r="AR30" s="16">
        <v>44913</v>
      </c>
      <c r="AS30" s="17">
        <v>0.77500000000000002</v>
      </c>
      <c r="AT30" s="216" t="s">
        <v>548</v>
      </c>
      <c r="AU30" s="19">
        <f t="shared" si="5"/>
        <v>4.2118055555547471</v>
      </c>
      <c r="AV30" s="217"/>
      <c r="AW30" s="217"/>
      <c r="AX30" s="20" t="s">
        <v>132</v>
      </c>
      <c r="AY30" s="20" t="s">
        <v>134</v>
      </c>
      <c r="AZ30" s="20" t="s">
        <v>144</v>
      </c>
      <c r="BA30" s="369" t="s">
        <v>176</v>
      </c>
      <c r="BB30" s="270" t="s">
        <v>912</v>
      </c>
      <c r="BC30" s="264" t="s">
        <v>913</v>
      </c>
      <c r="BD30" s="24"/>
      <c r="BE30" s="23" t="s">
        <v>74</v>
      </c>
      <c r="BF30" s="23"/>
      <c r="BJ30" s="51" t="s">
        <v>78</v>
      </c>
      <c r="BK30" s="44">
        <v>3</v>
      </c>
      <c r="BL30" s="60">
        <f>BK30/BK31</f>
        <v>1</v>
      </c>
      <c r="BM30" s="49"/>
      <c r="BN30" s="48"/>
      <c r="BO30" s="48"/>
      <c r="BP30" s="48"/>
      <c r="BQ30" s="48"/>
      <c r="BR30" s="25"/>
      <c r="BS30" s="25"/>
      <c r="BT30" s="25"/>
      <c r="BU30" s="25"/>
      <c r="BV30" s="52">
        <f>BV29/BW26</f>
        <v>0.5714285714285714</v>
      </c>
      <c r="BW30" s="52">
        <f>BW29/BW26</f>
        <v>0.21428571428571427</v>
      </c>
      <c r="BX30" s="52">
        <f>BX29/BW26</f>
        <v>0</v>
      </c>
      <c r="BY30" s="52">
        <f>BY29/BW26</f>
        <v>0.5714285714285714</v>
      </c>
      <c r="BZ30" s="48"/>
      <c r="CA30" s="48"/>
      <c r="CB30" s="48"/>
      <c r="CC30" s="48"/>
      <c r="CE30" s="25"/>
      <c r="CF30" s="25"/>
      <c r="CG30" s="5">
        <v>425</v>
      </c>
      <c r="CH30" s="224">
        <v>30216249</v>
      </c>
      <c r="CI30" s="224" t="s">
        <v>517</v>
      </c>
      <c r="CJ30" s="224" t="s">
        <v>521</v>
      </c>
      <c r="CK30" s="224" t="s">
        <v>524</v>
      </c>
      <c r="CL30" s="224" t="s">
        <v>51</v>
      </c>
      <c r="CM30" s="227">
        <v>44923.741666666669</v>
      </c>
      <c r="CN30" s="224" t="s">
        <v>548</v>
      </c>
      <c r="CO30" s="213" t="s">
        <v>39</v>
      </c>
      <c r="CP30" s="25"/>
      <c r="CQ30" s="25"/>
      <c r="CR30" s="45" t="s">
        <v>79</v>
      </c>
      <c r="CS30" s="35">
        <v>16</v>
      </c>
      <c r="CT30" s="46">
        <f>CS30/65</f>
        <v>0.24615384615384617</v>
      </c>
      <c r="CU30" s="49"/>
      <c r="CV30" s="48"/>
      <c r="CW30" s="48"/>
      <c r="CX30" s="48"/>
      <c r="CY30" s="48"/>
      <c r="CZ30"/>
      <c r="DA30"/>
      <c r="DB30"/>
      <c r="DC30"/>
    </row>
    <row r="31" spans="1:107" ht="15" customHeight="1" x14ac:dyDescent="0.25">
      <c r="A31" s="442"/>
      <c r="B31" s="10">
        <v>29</v>
      </c>
      <c r="C31" s="9">
        <v>679</v>
      </c>
      <c r="D31" s="224">
        <v>30226179</v>
      </c>
      <c r="E31" s="224" t="s">
        <v>519</v>
      </c>
      <c r="F31" s="224" t="s">
        <v>522</v>
      </c>
      <c r="G31" s="224" t="s">
        <v>524</v>
      </c>
      <c r="H31" s="224" t="s">
        <v>40</v>
      </c>
      <c r="I31" s="227">
        <v>44909.623611111114</v>
      </c>
      <c r="J31" s="224" t="s">
        <v>548</v>
      </c>
      <c r="K31" s="213" t="s">
        <v>41</v>
      </c>
      <c r="L31" s="214">
        <v>44909</v>
      </c>
      <c r="M31" s="215">
        <v>0.60416666666666663</v>
      </c>
      <c r="N31" s="216" t="s">
        <v>548</v>
      </c>
      <c r="O31" s="2">
        <v>44909</v>
      </c>
      <c r="P31" s="3">
        <v>0.62361111111111112</v>
      </c>
      <c r="Q31" s="2"/>
      <c r="R31" s="3"/>
      <c r="S31" s="11"/>
      <c r="T31" s="214">
        <v>44909</v>
      </c>
      <c r="U31" s="215">
        <v>0.62430555555555556</v>
      </c>
      <c r="V31" s="216" t="s">
        <v>548</v>
      </c>
      <c r="W31" s="12">
        <f t="shared" si="0"/>
        <v>6.9444443943211809E-4</v>
      </c>
      <c r="X31" s="13">
        <v>44910</v>
      </c>
      <c r="Y31" s="14">
        <v>0.43888888888888888</v>
      </c>
      <c r="Z31" s="216" t="s">
        <v>548</v>
      </c>
      <c r="AA31" s="15">
        <f t="shared" si="1"/>
        <v>0.81458333333284827</v>
      </c>
      <c r="AB31" s="13"/>
      <c r="AC31" s="14"/>
      <c r="AD31" s="11"/>
      <c r="AE31" s="15">
        <f t="shared" si="2"/>
        <v>-44910.438888888886</v>
      </c>
      <c r="AF31" s="214"/>
      <c r="AG31" s="215"/>
      <c r="AH31" s="216"/>
      <c r="AI31" s="11"/>
      <c r="AJ31" s="15">
        <f t="shared" si="3"/>
        <v>-44909.624305555553</v>
      </c>
      <c r="AK31" s="214"/>
      <c r="AL31" s="215"/>
      <c r="AM31" s="216"/>
      <c r="AN31" s="15">
        <f>(AL31+AK31)-(U31+T31)</f>
        <v>-44909.624305555553</v>
      </c>
      <c r="AO31" s="16">
        <v>44910</v>
      </c>
      <c r="AP31" s="17">
        <v>0.78402777777777777</v>
      </c>
      <c r="AQ31" s="18">
        <f t="shared" si="4"/>
        <v>1.1597222222262644</v>
      </c>
      <c r="AR31" s="16">
        <v>44910</v>
      </c>
      <c r="AS31" s="17">
        <v>0.78402777777777777</v>
      </c>
      <c r="AT31" s="216" t="s">
        <v>548</v>
      </c>
      <c r="AU31" s="19">
        <f t="shared" si="5"/>
        <v>1.1597222222262644</v>
      </c>
      <c r="AV31" s="217"/>
      <c r="AW31" s="217" t="s">
        <v>1314</v>
      </c>
      <c r="AX31" s="20" t="s">
        <v>140</v>
      </c>
      <c r="AY31" s="20" t="s">
        <v>162</v>
      </c>
      <c r="AZ31" s="20" t="s">
        <v>1109</v>
      </c>
      <c r="BA31" s="369" t="s">
        <v>482</v>
      </c>
      <c r="BB31" s="270" t="s">
        <v>910</v>
      </c>
      <c r="BC31" s="264" t="s">
        <v>911</v>
      </c>
      <c r="BD31" s="24"/>
      <c r="BE31" s="23" t="s">
        <v>74</v>
      </c>
      <c r="BF31" s="23"/>
      <c r="BJ31" s="57" t="s">
        <v>67</v>
      </c>
      <c r="BK31" s="58">
        <f>BK29+BK30+BJ98</f>
        <v>3</v>
      </c>
      <c r="BL31" s="59">
        <f>BL29+BL30+BK98</f>
        <v>1</v>
      </c>
      <c r="BM31" s="49"/>
      <c r="BN31" s="48"/>
      <c r="BO31" s="48"/>
      <c r="BP31" s="48"/>
      <c r="BQ31" s="48"/>
      <c r="BR31" s="25"/>
      <c r="BS31" s="25"/>
      <c r="BT31" s="25"/>
      <c r="BU31" s="25"/>
      <c r="BV31" s="47"/>
      <c r="BW31" s="47"/>
      <c r="BX31" s="47"/>
      <c r="BY31" s="47"/>
      <c r="BZ31" s="53"/>
      <c r="CA31" s="48"/>
      <c r="CB31" s="48"/>
      <c r="CC31" s="48"/>
      <c r="CD31" s="25"/>
      <c r="CE31" s="25"/>
      <c r="CF31" s="25"/>
      <c r="CG31" s="5">
        <v>735</v>
      </c>
      <c r="CH31" s="224">
        <v>30000472</v>
      </c>
      <c r="CI31" s="224" t="s">
        <v>517</v>
      </c>
      <c r="CJ31" s="224" t="s">
        <v>521</v>
      </c>
      <c r="CK31" s="224" t="s">
        <v>524</v>
      </c>
      <c r="CL31" s="224" t="s">
        <v>547</v>
      </c>
      <c r="CM31" s="227">
        <v>44926.436805555553</v>
      </c>
      <c r="CN31" s="224" t="s">
        <v>548</v>
      </c>
      <c r="CO31" s="213" t="s">
        <v>39</v>
      </c>
      <c r="CP31" s="25"/>
      <c r="CQ31" s="25"/>
      <c r="CV31" s="48"/>
      <c r="CW31" s="48"/>
      <c r="CX31" s="48"/>
      <c r="CY31" s="48"/>
      <c r="CZ31"/>
      <c r="DA31"/>
      <c r="DB31"/>
      <c r="DC31"/>
    </row>
    <row r="32" spans="1:107" ht="15" customHeight="1" x14ac:dyDescent="0.25">
      <c r="A32" s="442"/>
      <c r="B32" s="10">
        <v>30</v>
      </c>
      <c r="C32" s="5">
        <v>683</v>
      </c>
      <c r="D32" s="224">
        <v>30221945</v>
      </c>
      <c r="E32" s="224" t="s">
        <v>519</v>
      </c>
      <c r="F32" s="224" t="s">
        <v>522</v>
      </c>
      <c r="G32" s="224" t="s">
        <v>524</v>
      </c>
      <c r="H32" s="224" t="s">
        <v>40</v>
      </c>
      <c r="I32" s="227">
        <v>44910.465277777781</v>
      </c>
      <c r="J32" s="224" t="s">
        <v>548</v>
      </c>
      <c r="K32" s="213" t="s">
        <v>39</v>
      </c>
      <c r="L32" s="214">
        <v>44907</v>
      </c>
      <c r="M32" s="215">
        <v>0.46180555555555558</v>
      </c>
      <c r="N32" s="216" t="s">
        <v>548</v>
      </c>
      <c r="O32" s="2">
        <v>44910</v>
      </c>
      <c r="P32" s="3">
        <v>0.46527777777777773</v>
      </c>
      <c r="Q32" s="2"/>
      <c r="R32" s="3"/>
      <c r="S32" s="11"/>
      <c r="T32" s="214">
        <v>44910</v>
      </c>
      <c r="U32" s="215">
        <v>0.46527777777777773</v>
      </c>
      <c r="V32" s="216" t="s">
        <v>548</v>
      </c>
      <c r="W32" s="12">
        <f t="shared" si="0"/>
        <v>0</v>
      </c>
      <c r="X32" s="13"/>
      <c r="Y32" s="14"/>
      <c r="Z32" s="11"/>
      <c r="AA32" s="15">
        <f t="shared" si="1"/>
        <v>-44910.465277777781</v>
      </c>
      <c r="AB32" s="13"/>
      <c r="AC32" s="14"/>
      <c r="AD32" s="11"/>
      <c r="AE32" s="15">
        <f t="shared" si="2"/>
        <v>0</v>
      </c>
      <c r="AF32" s="214"/>
      <c r="AG32" s="215"/>
      <c r="AH32" s="216"/>
      <c r="AI32" s="11"/>
      <c r="AJ32" s="15">
        <f t="shared" si="3"/>
        <v>-44910.465277777781</v>
      </c>
      <c r="AK32" s="214"/>
      <c r="AL32" s="215"/>
      <c r="AM32" s="216"/>
      <c r="AN32" s="15"/>
      <c r="AO32" s="16">
        <v>44910</v>
      </c>
      <c r="AP32" s="17">
        <v>0.4680555555555555</v>
      </c>
      <c r="AQ32" s="18">
        <f t="shared" si="4"/>
        <v>2.7777777722803876E-3</v>
      </c>
      <c r="AR32" s="16">
        <v>44910</v>
      </c>
      <c r="AS32" s="17">
        <v>0.4680555555555555</v>
      </c>
      <c r="AT32" s="216" t="s">
        <v>548</v>
      </c>
      <c r="AU32" s="19">
        <f t="shared" si="5"/>
        <v>2.7777777722803876E-3</v>
      </c>
      <c r="AV32" s="217"/>
      <c r="AW32" s="217"/>
      <c r="AX32" s="20" t="s">
        <v>140</v>
      </c>
      <c r="AY32" s="20" t="s">
        <v>162</v>
      </c>
      <c r="AZ32" s="20" t="s">
        <v>1109</v>
      </c>
      <c r="BA32" s="369" t="s">
        <v>482</v>
      </c>
      <c r="BB32" s="270" t="s">
        <v>914</v>
      </c>
      <c r="BC32" s="264" t="s">
        <v>915</v>
      </c>
      <c r="BD32" s="24"/>
      <c r="BE32" s="23" t="s">
        <v>74</v>
      </c>
      <c r="BF32" s="23"/>
      <c r="BN32" s="48"/>
      <c r="BO32" s="48"/>
      <c r="BP32" s="48"/>
      <c r="BQ32" s="48"/>
      <c r="BR32" s="25"/>
      <c r="BS32" s="25"/>
      <c r="BT32" s="25"/>
      <c r="BU32" s="25"/>
      <c r="BV32" s="54" t="s">
        <v>73</v>
      </c>
      <c r="BW32" s="35">
        <v>6</v>
      </c>
      <c r="BX32" s="46">
        <f>BW32/BW35</f>
        <v>0.42857142857142855</v>
      </c>
      <c r="BY32" s="47"/>
      <c r="BZ32" s="48"/>
      <c r="CA32" s="48"/>
      <c r="CB32" s="48"/>
      <c r="CC32" s="48"/>
      <c r="CD32" s="25"/>
      <c r="CE32" s="25"/>
      <c r="CF32" s="25"/>
      <c r="CG32" s="9">
        <v>736</v>
      </c>
      <c r="CH32" s="224">
        <v>1580482</v>
      </c>
      <c r="CI32" s="224" t="s">
        <v>517</v>
      </c>
      <c r="CJ32" s="224" t="s">
        <v>521</v>
      </c>
      <c r="CK32" s="224" t="s">
        <v>524</v>
      </c>
      <c r="CL32" s="224" t="s">
        <v>51</v>
      </c>
      <c r="CM32" s="227">
        <v>44926.56527777778</v>
      </c>
      <c r="CN32" s="224" t="s">
        <v>548</v>
      </c>
      <c r="CO32" s="213" t="s">
        <v>126</v>
      </c>
      <c r="CP32" s="25"/>
      <c r="CQ32" s="25"/>
      <c r="CV32" s="48"/>
      <c r="CW32" s="48"/>
      <c r="CX32" s="48"/>
      <c r="CY32" s="48"/>
      <c r="CZ32"/>
    </row>
    <row r="33" spans="1:104" ht="15" customHeight="1" x14ac:dyDescent="0.25">
      <c r="A33" s="442"/>
      <c r="B33" s="10">
        <v>31</v>
      </c>
      <c r="C33" s="9">
        <v>684</v>
      </c>
      <c r="D33" s="224">
        <v>30112874</v>
      </c>
      <c r="E33" s="224" t="s">
        <v>518</v>
      </c>
      <c r="F33" s="224" t="s">
        <v>521</v>
      </c>
      <c r="G33" s="224" t="s">
        <v>524</v>
      </c>
      <c r="H33" s="224" t="s">
        <v>540</v>
      </c>
      <c r="I33" s="227">
        <v>44910.81527777778</v>
      </c>
      <c r="J33" s="224" t="s">
        <v>548</v>
      </c>
      <c r="K33" s="213" t="s">
        <v>126</v>
      </c>
      <c r="L33" s="214">
        <v>44910</v>
      </c>
      <c r="M33" s="215">
        <v>0.79375000000000007</v>
      </c>
      <c r="N33" s="216" t="s">
        <v>548</v>
      </c>
      <c r="O33" s="2">
        <v>44910</v>
      </c>
      <c r="P33" s="3">
        <v>0.81527777777777777</v>
      </c>
      <c r="Q33" s="2"/>
      <c r="R33" s="3"/>
      <c r="S33" s="11"/>
      <c r="T33" s="214">
        <v>44910</v>
      </c>
      <c r="U33" s="215">
        <v>0.81736111111111109</v>
      </c>
      <c r="V33" s="216" t="s">
        <v>548</v>
      </c>
      <c r="W33" s="12">
        <f t="shared" si="0"/>
        <v>2.0833333328482695E-3</v>
      </c>
      <c r="X33" s="13"/>
      <c r="Y33" s="14"/>
      <c r="Z33" s="11"/>
      <c r="AA33" s="15">
        <f t="shared" si="1"/>
        <v>-44910.817361111112</v>
      </c>
      <c r="AB33" s="13"/>
      <c r="AC33" s="14"/>
      <c r="AD33" s="11"/>
      <c r="AE33" s="15">
        <f t="shared" si="2"/>
        <v>0</v>
      </c>
      <c r="AF33" s="214"/>
      <c r="AG33" s="215"/>
      <c r="AH33" s="216"/>
      <c r="AI33" s="11"/>
      <c r="AJ33" s="15">
        <f t="shared" si="3"/>
        <v>-44910.817361111112</v>
      </c>
      <c r="AK33" s="214"/>
      <c r="AL33" s="215"/>
      <c r="AM33" s="216"/>
      <c r="AN33" s="15">
        <f>(AL33+AK33)-(U33+T33)</f>
        <v>-44910.817361111112</v>
      </c>
      <c r="AO33" s="16">
        <v>44910</v>
      </c>
      <c r="AP33" s="17">
        <v>0.88541666666666663</v>
      </c>
      <c r="AQ33" s="18">
        <f t="shared" si="4"/>
        <v>6.8055555551836733E-2</v>
      </c>
      <c r="AR33" s="16">
        <v>44924</v>
      </c>
      <c r="AS33" s="17">
        <v>0.53402777777777777</v>
      </c>
      <c r="AT33" s="216" t="s">
        <v>548</v>
      </c>
      <c r="AU33" s="19">
        <f t="shared" si="5"/>
        <v>13.716666666667152</v>
      </c>
      <c r="AV33" s="217"/>
      <c r="AW33" s="217"/>
      <c r="AX33" s="20" t="s">
        <v>148</v>
      </c>
      <c r="AY33" s="20" t="s">
        <v>150</v>
      </c>
      <c r="AZ33" s="20" t="s">
        <v>1111</v>
      </c>
      <c r="BA33" s="369" t="s">
        <v>390</v>
      </c>
      <c r="BB33" s="270" t="s">
        <v>916</v>
      </c>
      <c r="BC33" s="264" t="s">
        <v>917</v>
      </c>
      <c r="BD33" s="24"/>
      <c r="BE33" s="23" t="s">
        <v>74</v>
      </c>
      <c r="BF33" s="23"/>
      <c r="BJ33" s="25"/>
      <c r="BK33" s="25"/>
      <c r="BL33" s="25"/>
      <c r="BM33" s="25"/>
      <c r="BN33" s="25"/>
      <c r="BO33" s="25"/>
      <c r="BP33" s="25"/>
      <c r="BQ33" s="25"/>
      <c r="BR33" s="25"/>
      <c r="BS33" s="25"/>
      <c r="BT33" s="25"/>
      <c r="BU33" s="25"/>
      <c r="BV33" s="51" t="s">
        <v>75</v>
      </c>
      <c r="BW33" s="44">
        <v>5</v>
      </c>
      <c r="BX33" s="46">
        <f>BW33/BW35</f>
        <v>0.35714285714285715</v>
      </c>
      <c r="BY33" s="55"/>
      <c r="BZ33" s="48"/>
      <c r="CA33" s="48"/>
      <c r="CB33" s="48"/>
      <c r="CC33" s="48"/>
      <c r="CD33" s="25"/>
      <c r="CE33" s="25"/>
      <c r="CF33" s="25"/>
      <c r="CG33" s="5">
        <v>737</v>
      </c>
      <c r="CH33" s="224">
        <v>31107062</v>
      </c>
      <c r="CI33" s="224" t="s">
        <v>517</v>
      </c>
      <c r="CJ33" s="224" t="s">
        <v>521</v>
      </c>
      <c r="CK33" s="224" t="s">
        <v>524</v>
      </c>
      <c r="CL33" s="224" t="s">
        <v>531</v>
      </c>
      <c r="CM33" s="227">
        <v>44926.584027777775</v>
      </c>
      <c r="CN33" s="224" t="s">
        <v>548</v>
      </c>
      <c r="CO33" s="213" t="s">
        <v>126</v>
      </c>
      <c r="CP33" s="25"/>
      <c r="CQ33" s="25"/>
      <c r="CR33" s="50" t="s">
        <v>39</v>
      </c>
      <c r="CS33" s="32" t="s">
        <v>41</v>
      </c>
      <c r="CT33" s="33" t="s">
        <v>63</v>
      </c>
      <c r="CU33" s="34" t="s">
        <v>52</v>
      </c>
      <c r="CV33" s="48"/>
      <c r="CW33" s="48"/>
      <c r="CX33" s="48"/>
      <c r="CY33" s="48"/>
      <c r="CZ33"/>
    </row>
    <row r="34" spans="1:104" ht="15" customHeight="1" x14ac:dyDescent="0.25">
      <c r="A34" s="442">
        <v>3</v>
      </c>
      <c r="B34" s="26">
        <v>32</v>
      </c>
      <c r="C34" s="5">
        <v>674</v>
      </c>
      <c r="D34" s="224">
        <v>1354683</v>
      </c>
      <c r="E34" s="224" t="s">
        <v>518</v>
      </c>
      <c r="F34" s="224" t="s">
        <v>521</v>
      </c>
      <c r="G34" s="224" t="s">
        <v>524</v>
      </c>
      <c r="H34" s="224" t="s">
        <v>537</v>
      </c>
      <c r="I34" s="227">
        <v>44912.576388888891</v>
      </c>
      <c r="J34" s="224" t="s">
        <v>548</v>
      </c>
      <c r="K34" s="213" t="s">
        <v>41</v>
      </c>
      <c r="L34" s="214">
        <v>44908</v>
      </c>
      <c r="M34" s="215">
        <v>0.78263888888888899</v>
      </c>
      <c r="N34" s="216" t="s">
        <v>548</v>
      </c>
      <c r="O34" s="2">
        <v>44912</v>
      </c>
      <c r="P34" s="3">
        <v>0.57638888888888895</v>
      </c>
      <c r="Q34" s="2">
        <v>44912</v>
      </c>
      <c r="R34" s="3">
        <v>0.56944444444444442</v>
      </c>
      <c r="S34" s="216" t="s">
        <v>548</v>
      </c>
      <c r="T34" s="214">
        <v>44912</v>
      </c>
      <c r="U34" s="215">
        <v>0.57708333333333328</v>
      </c>
      <c r="V34" s="216" t="s">
        <v>548</v>
      </c>
      <c r="W34" s="12">
        <f t="shared" si="0"/>
        <v>6.9444443943211809E-4</v>
      </c>
      <c r="X34" s="13"/>
      <c r="Y34" s="14"/>
      <c r="Z34" s="11"/>
      <c r="AA34" s="15">
        <f t="shared" si="1"/>
        <v>-44912.57708333333</v>
      </c>
      <c r="AB34" s="13"/>
      <c r="AC34" s="14"/>
      <c r="AD34" s="11"/>
      <c r="AE34" s="15">
        <f t="shared" si="2"/>
        <v>0</v>
      </c>
      <c r="AF34" s="214"/>
      <c r="AG34" s="215"/>
      <c r="AH34" s="216"/>
      <c r="AI34" s="11"/>
      <c r="AJ34" s="15">
        <f t="shared" si="3"/>
        <v>-44912.57708333333</v>
      </c>
      <c r="AK34" s="214"/>
      <c r="AL34" s="215"/>
      <c r="AM34" s="216"/>
      <c r="AN34" s="15">
        <f>(AL34+AK34)-(U34+T34)</f>
        <v>-44912.57708333333</v>
      </c>
      <c r="AO34" s="16">
        <v>44912</v>
      </c>
      <c r="AP34" s="17">
        <v>0.73333333333333339</v>
      </c>
      <c r="AQ34" s="18">
        <f t="shared" si="4"/>
        <v>0.15625</v>
      </c>
      <c r="AR34" s="16">
        <v>44913</v>
      </c>
      <c r="AS34" s="17">
        <v>0.67152777777777783</v>
      </c>
      <c r="AT34" s="216" t="s">
        <v>548</v>
      </c>
      <c r="AU34" s="19">
        <f t="shared" si="5"/>
        <v>1.0944444444467081</v>
      </c>
      <c r="AV34" s="217"/>
      <c r="AW34" s="217" t="s">
        <v>1313</v>
      </c>
      <c r="AX34" s="20" t="s">
        <v>148</v>
      </c>
      <c r="AY34" s="20" t="s">
        <v>156</v>
      </c>
      <c r="AZ34" s="20" t="s">
        <v>210</v>
      </c>
      <c r="BA34" s="369" t="s">
        <v>440</v>
      </c>
      <c r="BB34" s="270" t="s">
        <v>918</v>
      </c>
      <c r="BC34" s="264" t="s">
        <v>919</v>
      </c>
      <c r="BD34" s="24"/>
      <c r="BE34" s="23" t="s">
        <v>74</v>
      </c>
      <c r="BF34" s="23"/>
      <c r="BJ34" s="25"/>
      <c r="BK34" s="25"/>
      <c r="BL34" s="25"/>
      <c r="BM34" s="25"/>
      <c r="BN34" s="25"/>
      <c r="BO34" s="25"/>
      <c r="BP34" s="25"/>
      <c r="BQ34" s="25"/>
      <c r="BR34" s="25"/>
      <c r="BS34" s="25"/>
      <c r="BT34" s="25"/>
      <c r="BU34" s="25"/>
      <c r="BV34" s="51" t="s">
        <v>76</v>
      </c>
      <c r="BW34" s="44">
        <v>3</v>
      </c>
      <c r="BX34" s="46">
        <f>BW34/BW35</f>
        <v>0.21428571428571427</v>
      </c>
      <c r="BY34" s="55"/>
      <c r="BZ34" s="48"/>
      <c r="CA34" s="48"/>
      <c r="CB34" s="48"/>
      <c r="CC34" s="48"/>
      <c r="CD34" s="25"/>
      <c r="CE34" s="25"/>
      <c r="CF34" s="25"/>
      <c r="CG34" s="5">
        <v>741</v>
      </c>
      <c r="CH34" s="224">
        <v>30176251</v>
      </c>
      <c r="CI34" s="224" t="s">
        <v>517</v>
      </c>
      <c r="CJ34" s="224" t="s">
        <v>521</v>
      </c>
      <c r="CK34" s="224" t="s">
        <v>524</v>
      </c>
      <c r="CL34" s="224" t="s">
        <v>51</v>
      </c>
      <c r="CM34" s="227">
        <v>44926.961111111108</v>
      </c>
      <c r="CN34" s="224" t="s">
        <v>549</v>
      </c>
      <c r="CO34" s="213" t="s">
        <v>126</v>
      </c>
      <c r="CP34" s="25"/>
      <c r="CQ34" s="25"/>
      <c r="CR34" s="51">
        <v>1</v>
      </c>
      <c r="CS34" s="44">
        <v>5</v>
      </c>
      <c r="CT34" s="44">
        <v>1</v>
      </c>
      <c r="CU34" s="44">
        <v>9</v>
      </c>
      <c r="CV34" s="48"/>
      <c r="CW34" s="48"/>
      <c r="CX34" s="48"/>
      <c r="CY34" s="48"/>
      <c r="CZ34"/>
    </row>
    <row r="35" spans="1:104" ht="15" customHeight="1" x14ac:dyDescent="0.25">
      <c r="A35" s="442"/>
      <c r="B35" s="10">
        <v>33</v>
      </c>
      <c r="C35" s="5">
        <v>680</v>
      </c>
      <c r="D35" s="224">
        <v>30116969</v>
      </c>
      <c r="E35" s="224" t="s">
        <v>517</v>
      </c>
      <c r="F35" s="224" t="s">
        <v>521</v>
      </c>
      <c r="G35" s="224" t="s">
        <v>524</v>
      </c>
      <c r="H35" s="224" t="s">
        <v>59</v>
      </c>
      <c r="I35" s="227">
        <v>44912.581944444442</v>
      </c>
      <c r="J35" s="224" t="s">
        <v>548</v>
      </c>
      <c r="K35" s="213" t="s">
        <v>41</v>
      </c>
      <c r="L35" s="214">
        <v>44909</v>
      </c>
      <c r="M35" s="215">
        <v>0.65486111111111112</v>
      </c>
      <c r="N35" s="216" t="s">
        <v>548</v>
      </c>
      <c r="O35" s="2">
        <v>44912</v>
      </c>
      <c r="P35" s="3">
        <v>0.58194444444444449</v>
      </c>
      <c r="Q35" s="2">
        <v>44912</v>
      </c>
      <c r="R35" s="3">
        <v>0.5708333333333333</v>
      </c>
      <c r="S35" s="216" t="s">
        <v>548</v>
      </c>
      <c r="T35" s="214">
        <v>44912</v>
      </c>
      <c r="U35" s="215">
        <v>0.58194444444444449</v>
      </c>
      <c r="V35" s="216" t="s">
        <v>548</v>
      </c>
      <c r="W35" s="12">
        <f t="shared" si="0"/>
        <v>0</v>
      </c>
      <c r="X35" s="13"/>
      <c r="Y35" s="14"/>
      <c r="Z35" s="11"/>
      <c r="AA35" s="15">
        <f t="shared" si="1"/>
        <v>-44912.581944444442</v>
      </c>
      <c r="AB35" s="13"/>
      <c r="AC35" s="14"/>
      <c r="AD35" s="11"/>
      <c r="AE35" s="15">
        <f t="shared" si="2"/>
        <v>0</v>
      </c>
      <c r="AF35" s="214"/>
      <c r="AG35" s="215"/>
      <c r="AH35" s="216"/>
      <c r="AI35" s="11"/>
      <c r="AJ35" s="15">
        <f t="shared" si="3"/>
        <v>-44912.581944444442</v>
      </c>
      <c r="AK35" s="214"/>
      <c r="AL35" s="215"/>
      <c r="AM35" s="216"/>
      <c r="AN35" s="15"/>
      <c r="AO35" s="16">
        <v>44912</v>
      </c>
      <c r="AP35" s="17">
        <v>0.74583333333333324</v>
      </c>
      <c r="AQ35" s="18">
        <f t="shared" si="4"/>
        <v>0.16388888889196096</v>
      </c>
      <c r="AR35" s="16">
        <v>44913</v>
      </c>
      <c r="AS35" s="17">
        <v>0.79513888888888884</v>
      </c>
      <c r="AT35" s="216" t="s">
        <v>548</v>
      </c>
      <c r="AU35" s="19">
        <f t="shared" si="5"/>
        <v>1.2131944444481633</v>
      </c>
      <c r="AV35" s="217"/>
      <c r="AW35" s="217" t="s">
        <v>1294</v>
      </c>
      <c r="AX35" s="20" t="s">
        <v>140</v>
      </c>
      <c r="AY35" s="20" t="s">
        <v>162</v>
      </c>
      <c r="AZ35" s="20" t="s">
        <v>1109</v>
      </c>
      <c r="BA35" s="369" t="s">
        <v>484</v>
      </c>
      <c r="BB35" s="270" t="s">
        <v>920</v>
      </c>
      <c r="BC35" s="264" t="s">
        <v>921</v>
      </c>
      <c r="BD35" s="24"/>
      <c r="BE35" s="23" t="s">
        <v>74</v>
      </c>
      <c r="BF35" s="23"/>
      <c r="BK35" s="25"/>
      <c r="BL35" s="25"/>
      <c r="BM35" s="25"/>
      <c r="BN35" s="25"/>
      <c r="BO35" s="25"/>
      <c r="BP35" s="25"/>
      <c r="BQ35" s="25"/>
      <c r="BR35" s="25"/>
      <c r="BS35" s="25"/>
      <c r="BT35" s="25"/>
      <c r="BU35" s="25"/>
      <c r="BV35" s="57" t="s">
        <v>67</v>
      </c>
      <c r="BW35" s="58">
        <f>BW32+BW33+BW34</f>
        <v>14</v>
      </c>
      <c r="BX35" s="59">
        <f>SUM(BX32:BX34)</f>
        <v>1</v>
      </c>
      <c r="BY35" s="49"/>
      <c r="BZ35" s="48"/>
      <c r="CA35" s="48"/>
      <c r="CB35" s="48"/>
      <c r="CC35" s="48"/>
      <c r="CD35" s="25"/>
      <c r="CE35" s="25"/>
      <c r="CF35" s="25"/>
      <c r="CO35"/>
      <c r="CP35" s="25"/>
      <c r="CQ35" s="25"/>
      <c r="CR35" s="52">
        <f>CR34/CS30</f>
        <v>6.25E-2</v>
      </c>
      <c r="CS35" s="52">
        <f>CS34/CS30</f>
        <v>0.3125</v>
      </c>
      <c r="CT35" s="52">
        <f>CT34/CS30</f>
        <v>6.25E-2</v>
      </c>
      <c r="CU35" s="52">
        <f>CU34/CS30</f>
        <v>0.5625</v>
      </c>
      <c r="CV35" s="53"/>
      <c r="CW35" s="48"/>
      <c r="CX35"/>
      <c r="CY35"/>
      <c r="CZ35"/>
    </row>
    <row r="36" spans="1:104" ht="15" customHeight="1" x14ac:dyDescent="0.25">
      <c r="A36" s="442"/>
      <c r="B36" s="10">
        <v>34</v>
      </c>
      <c r="C36" s="9">
        <v>673</v>
      </c>
      <c r="D36" s="224">
        <v>30240427</v>
      </c>
      <c r="E36" s="224" t="s">
        <v>517</v>
      </c>
      <c r="F36" s="224" t="s">
        <v>521</v>
      </c>
      <c r="G36" s="224" t="s">
        <v>524</v>
      </c>
      <c r="H36" s="224" t="s">
        <v>59</v>
      </c>
      <c r="I36" s="227">
        <v>44912.636111111111</v>
      </c>
      <c r="J36" s="224" t="s">
        <v>549</v>
      </c>
      <c r="K36" s="213" t="s">
        <v>126</v>
      </c>
      <c r="L36" s="214">
        <v>44907</v>
      </c>
      <c r="M36" s="215">
        <v>0.87083333333333324</v>
      </c>
      <c r="N36" s="216" t="s">
        <v>548</v>
      </c>
      <c r="O36" s="2">
        <v>44912</v>
      </c>
      <c r="P36" s="3">
        <v>0.63611111111111118</v>
      </c>
      <c r="Q36" s="2">
        <v>44912</v>
      </c>
      <c r="R36" s="3">
        <v>0.60555555555555551</v>
      </c>
      <c r="S36" s="216" t="s">
        <v>548</v>
      </c>
      <c r="T36" s="214">
        <v>44912</v>
      </c>
      <c r="U36" s="215">
        <v>0.63611111111111118</v>
      </c>
      <c r="V36" s="216" t="s">
        <v>548</v>
      </c>
      <c r="W36" s="12">
        <f t="shared" si="0"/>
        <v>0</v>
      </c>
      <c r="X36" s="13"/>
      <c r="Y36" s="14"/>
      <c r="Z36" s="11"/>
      <c r="AA36" s="15">
        <f t="shared" si="1"/>
        <v>-44912.636111111111</v>
      </c>
      <c r="AB36" s="13"/>
      <c r="AC36" s="14"/>
      <c r="AD36" s="11"/>
      <c r="AE36" s="15">
        <f t="shared" si="2"/>
        <v>0</v>
      </c>
      <c r="AF36" s="214"/>
      <c r="AG36" s="215"/>
      <c r="AH36" s="216"/>
      <c r="AI36" s="11"/>
      <c r="AJ36" s="15">
        <f t="shared" si="3"/>
        <v>-44912.636111111111</v>
      </c>
      <c r="AK36" s="214"/>
      <c r="AL36" s="215"/>
      <c r="AM36" s="216"/>
      <c r="AN36" s="15">
        <f>(AL36+AK36)-(U36+T36)</f>
        <v>-44912.636111111111</v>
      </c>
      <c r="AO36" s="16">
        <v>44912</v>
      </c>
      <c r="AP36" s="17">
        <v>0.77361111111111114</v>
      </c>
      <c r="AQ36" s="18">
        <f t="shared" si="4"/>
        <v>0.13749999999708962</v>
      </c>
      <c r="AR36" s="16">
        <v>44929</v>
      </c>
      <c r="AS36" s="17">
        <v>0.42638888888888887</v>
      </c>
      <c r="AT36" s="216" t="s">
        <v>549</v>
      </c>
      <c r="AU36" s="19">
        <f t="shared" si="5"/>
        <v>16.790277777778101</v>
      </c>
      <c r="AV36" s="217"/>
      <c r="AW36" s="217" t="s">
        <v>1315</v>
      </c>
      <c r="AX36" s="20" t="s">
        <v>140</v>
      </c>
      <c r="AY36" s="20" t="s">
        <v>168</v>
      </c>
      <c r="AZ36" s="21" t="s">
        <v>1175</v>
      </c>
      <c r="BA36" s="369" t="s">
        <v>498</v>
      </c>
      <c r="BB36" s="270" t="s">
        <v>922</v>
      </c>
      <c r="BC36" s="264" t="s">
        <v>923</v>
      </c>
      <c r="BD36" s="24"/>
      <c r="BE36" s="23" t="s">
        <v>74</v>
      </c>
      <c r="BF36" s="23"/>
      <c r="BK36" s="25"/>
      <c r="BL36" s="25"/>
      <c r="BM36" s="25"/>
      <c r="BN36" s="25"/>
      <c r="BO36" s="25"/>
      <c r="BP36" s="25"/>
      <c r="BQ36" s="25"/>
      <c r="BR36" s="25"/>
      <c r="BS36" s="25"/>
      <c r="BT36" s="25"/>
      <c r="BU36" s="25"/>
      <c r="BV36" s="51" t="s">
        <v>77</v>
      </c>
      <c r="BW36" s="44">
        <v>10</v>
      </c>
      <c r="BX36" s="60">
        <f>BW36/BW39</f>
        <v>0.7142857142857143</v>
      </c>
      <c r="BY36" s="49"/>
      <c r="BZ36" s="48"/>
      <c r="CA36" s="48"/>
      <c r="CB36" s="48"/>
      <c r="CC36" s="48"/>
      <c r="CD36" s="25"/>
      <c r="CE36" s="25"/>
      <c r="CF36" s="25"/>
      <c r="CO36"/>
      <c r="CP36" s="25"/>
      <c r="CQ36" s="25"/>
      <c r="CU36" s="47"/>
      <c r="CV36" s="48"/>
      <c r="CW36" s="48"/>
      <c r="CX36"/>
      <c r="CY36"/>
      <c r="CZ36"/>
    </row>
    <row r="37" spans="1:104" ht="15" customHeight="1" x14ac:dyDescent="0.25">
      <c r="A37" s="442"/>
      <c r="B37" s="10">
        <v>35</v>
      </c>
      <c r="C37" s="9">
        <v>676</v>
      </c>
      <c r="D37" s="224">
        <v>30108315</v>
      </c>
      <c r="E37" s="224" t="s">
        <v>517</v>
      </c>
      <c r="F37" s="224" t="s">
        <v>521</v>
      </c>
      <c r="G37" s="224" t="s">
        <v>524</v>
      </c>
      <c r="H37" s="224" t="s">
        <v>51</v>
      </c>
      <c r="I37" s="227">
        <v>44912.661805555559</v>
      </c>
      <c r="J37" s="224" t="s">
        <v>548</v>
      </c>
      <c r="K37" s="213" t="s">
        <v>126</v>
      </c>
      <c r="L37" s="214">
        <v>44909</v>
      </c>
      <c r="M37" s="215">
        <v>0.4236111111111111</v>
      </c>
      <c r="N37" s="216" t="s">
        <v>548</v>
      </c>
      <c r="O37" s="2">
        <v>44912</v>
      </c>
      <c r="P37" s="3">
        <v>0.6479166666666667</v>
      </c>
      <c r="Q37" s="2">
        <v>44902</v>
      </c>
      <c r="R37" s="3">
        <v>0.60416666666666663</v>
      </c>
      <c r="S37" s="216" t="s">
        <v>548</v>
      </c>
      <c r="T37" s="214">
        <v>44912</v>
      </c>
      <c r="U37" s="215">
        <v>0.66180555555555554</v>
      </c>
      <c r="V37" s="216" t="s">
        <v>548</v>
      </c>
      <c r="W37" s="12">
        <f t="shared" si="0"/>
        <v>1.3888888890505768E-2</v>
      </c>
      <c r="X37" s="13">
        <v>44913</v>
      </c>
      <c r="Y37" s="14">
        <v>0.7944444444444444</v>
      </c>
      <c r="Z37" s="216" t="s">
        <v>548</v>
      </c>
      <c r="AA37" s="15">
        <f t="shared" si="1"/>
        <v>1.132638888884685</v>
      </c>
      <c r="AB37" s="13">
        <v>44914</v>
      </c>
      <c r="AC37" s="14">
        <v>0.3972222222222222</v>
      </c>
      <c r="AD37" s="216" t="s">
        <v>548</v>
      </c>
      <c r="AE37" s="15">
        <f t="shared" si="2"/>
        <v>0.60277777777810115</v>
      </c>
      <c r="AF37" s="214">
        <v>44915</v>
      </c>
      <c r="AG37" s="215">
        <v>0.46388888888888885</v>
      </c>
      <c r="AH37" s="216" t="s">
        <v>548</v>
      </c>
      <c r="AI37" s="11" t="s">
        <v>570</v>
      </c>
      <c r="AJ37" s="15">
        <f t="shared" si="3"/>
        <v>2.8020833333284827</v>
      </c>
      <c r="AK37" s="214"/>
      <c r="AL37" s="215"/>
      <c r="AM37" s="216"/>
      <c r="AN37" s="15">
        <f>(AL37+AK37)-(U37+T37)</f>
        <v>-44912.661805555559</v>
      </c>
      <c r="AO37" s="16">
        <v>44923</v>
      </c>
      <c r="AP37" s="17">
        <v>0.69652777777777775</v>
      </c>
      <c r="AQ37" s="18">
        <f t="shared" si="4"/>
        <v>11.034722222218988</v>
      </c>
      <c r="AR37" s="16">
        <v>44924</v>
      </c>
      <c r="AS37" s="17">
        <v>0.53055555555555556</v>
      </c>
      <c r="AT37" s="216" t="s">
        <v>548</v>
      </c>
      <c r="AU37" s="19">
        <f t="shared" si="5"/>
        <v>11.868749999994179</v>
      </c>
      <c r="AV37" s="217"/>
      <c r="AW37" s="217" t="s">
        <v>1291</v>
      </c>
      <c r="AX37" s="20" t="s">
        <v>140</v>
      </c>
      <c r="AY37" s="20" t="s">
        <v>168</v>
      </c>
      <c r="AZ37" s="21" t="s">
        <v>1175</v>
      </c>
      <c r="BA37" s="369" t="s">
        <v>498</v>
      </c>
      <c r="BB37" s="270" t="s">
        <v>924</v>
      </c>
      <c r="BC37" s="264" t="s">
        <v>925</v>
      </c>
      <c r="BD37" s="24"/>
      <c r="BE37" s="23" t="s">
        <v>74</v>
      </c>
      <c r="BF37" s="23"/>
      <c r="BK37" s="25"/>
      <c r="BL37" s="25"/>
      <c r="BM37" s="25"/>
      <c r="BN37" s="25"/>
      <c r="BO37" s="25"/>
      <c r="BP37" s="25"/>
      <c r="BQ37" s="25"/>
      <c r="BR37" s="25"/>
      <c r="BS37" s="25"/>
      <c r="BT37" s="25"/>
      <c r="BU37" s="25"/>
      <c r="BV37" s="51" t="s">
        <v>78</v>
      </c>
      <c r="BW37" s="44">
        <v>3</v>
      </c>
      <c r="BX37" s="60">
        <f>BW37/BW39</f>
        <v>0.21428571428571427</v>
      </c>
      <c r="BY37" s="49"/>
      <c r="BZ37" s="48"/>
      <c r="CA37" s="48"/>
      <c r="CB37" s="48"/>
      <c r="CC37" s="48"/>
      <c r="CD37" s="25"/>
      <c r="CE37" s="25"/>
      <c r="CF37" s="25"/>
      <c r="CO37"/>
      <c r="CP37" s="25"/>
      <c r="CQ37" s="25"/>
      <c r="CU37" s="55"/>
      <c r="CV37" s="48"/>
      <c r="CW37" s="48"/>
      <c r="CX37"/>
      <c r="CY37"/>
      <c r="CZ37"/>
    </row>
    <row r="38" spans="1:104" ht="15" customHeight="1" x14ac:dyDescent="0.25">
      <c r="A38" s="442"/>
      <c r="B38" s="26">
        <v>36</v>
      </c>
      <c r="C38" s="9">
        <v>687</v>
      </c>
      <c r="D38" s="224">
        <v>30138280</v>
      </c>
      <c r="E38" s="224" t="s">
        <v>517</v>
      </c>
      <c r="F38" s="224" t="s">
        <v>521</v>
      </c>
      <c r="G38" s="224" t="s">
        <v>524</v>
      </c>
      <c r="H38" s="224" t="s">
        <v>532</v>
      </c>
      <c r="I38" s="227">
        <v>44912.668749999997</v>
      </c>
      <c r="J38" s="224" t="s">
        <v>548</v>
      </c>
      <c r="K38" s="213" t="s">
        <v>126</v>
      </c>
      <c r="L38" s="214">
        <v>44910</v>
      </c>
      <c r="M38" s="215" t="s">
        <v>926</v>
      </c>
      <c r="N38" s="216" t="s">
        <v>548</v>
      </c>
      <c r="O38" s="2">
        <v>44912</v>
      </c>
      <c r="P38" s="3">
        <v>0.66875000000000007</v>
      </c>
      <c r="Q38" s="2">
        <v>44902</v>
      </c>
      <c r="R38" s="3">
        <v>0.60347222222222219</v>
      </c>
      <c r="S38" s="216" t="s">
        <v>548</v>
      </c>
      <c r="T38" s="214">
        <v>44912</v>
      </c>
      <c r="U38" s="215">
        <v>0.6694444444444444</v>
      </c>
      <c r="V38" s="216" t="s">
        <v>548</v>
      </c>
      <c r="W38" s="12">
        <f t="shared" si="0"/>
        <v>6.944444467080757E-4</v>
      </c>
      <c r="X38" s="13">
        <v>44913</v>
      </c>
      <c r="Y38" s="14">
        <v>0.79652777777777783</v>
      </c>
      <c r="Z38" s="216" t="s">
        <v>548</v>
      </c>
      <c r="AA38" s="15">
        <f t="shared" si="1"/>
        <v>1.1270833333328483</v>
      </c>
      <c r="AB38" s="13">
        <v>44914</v>
      </c>
      <c r="AC38" s="14">
        <v>0.3972222222222222</v>
      </c>
      <c r="AD38" s="216" t="s">
        <v>548</v>
      </c>
      <c r="AE38" s="15">
        <f t="shared" si="2"/>
        <v>0.60069444444525288</v>
      </c>
      <c r="AF38" s="214">
        <v>44915</v>
      </c>
      <c r="AG38" s="215">
        <v>0.46388888888888885</v>
      </c>
      <c r="AH38" s="216" t="s">
        <v>548</v>
      </c>
      <c r="AI38" s="11" t="s">
        <v>570</v>
      </c>
      <c r="AJ38" s="15">
        <f t="shared" si="3"/>
        <v>2.7944444444437977</v>
      </c>
      <c r="AK38" s="214"/>
      <c r="AL38" s="215"/>
      <c r="AM38" s="216"/>
      <c r="AN38" s="15">
        <f>(AL38+AK38)-(U38+T38)</f>
        <v>-44912.669444444444</v>
      </c>
      <c r="AO38" s="16">
        <v>44984</v>
      </c>
      <c r="AP38" s="17">
        <v>0.55902777777777779</v>
      </c>
      <c r="AQ38" s="18">
        <f t="shared" si="4"/>
        <v>71.889583333337214</v>
      </c>
      <c r="AR38" s="16">
        <v>44984</v>
      </c>
      <c r="AS38" s="17">
        <v>0.55902777777777779</v>
      </c>
      <c r="AT38" s="216" t="s">
        <v>548</v>
      </c>
      <c r="AU38" s="19">
        <f t="shared" si="5"/>
        <v>71.889583333337214</v>
      </c>
      <c r="AV38" s="217"/>
      <c r="AW38" s="217" t="s">
        <v>1316</v>
      </c>
      <c r="AX38" s="20" t="s">
        <v>140</v>
      </c>
      <c r="AY38" s="20" t="s">
        <v>162</v>
      </c>
      <c r="AZ38" s="20" t="s">
        <v>1109</v>
      </c>
      <c r="BA38" s="369" t="s">
        <v>484</v>
      </c>
      <c r="BB38" s="270" t="s">
        <v>927</v>
      </c>
      <c r="BC38" s="264" t="s">
        <v>928</v>
      </c>
      <c r="BD38" s="24"/>
      <c r="BE38" s="23" t="s">
        <v>74</v>
      </c>
      <c r="BF38" s="23"/>
      <c r="BK38" s="25"/>
      <c r="BL38" s="25"/>
      <c r="BM38" s="25"/>
      <c r="BN38" s="25"/>
      <c r="BO38" s="25"/>
      <c r="BP38" s="25"/>
      <c r="BQ38" s="25"/>
      <c r="BR38" s="25"/>
      <c r="BS38" s="25"/>
      <c r="BT38" s="25"/>
      <c r="BU38" s="25"/>
      <c r="BV38" s="51" t="s">
        <v>80</v>
      </c>
      <c r="BW38" s="44">
        <v>1</v>
      </c>
      <c r="BX38" s="60">
        <f>BW38/BW39</f>
        <v>7.1428571428571425E-2</v>
      </c>
      <c r="BY38" s="49"/>
      <c r="BZ38" s="48"/>
      <c r="CA38" s="48"/>
      <c r="CB38" s="48"/>
      <c r="CC38" s="48"/>
      <c r="CD38" s="25"/>
      <c r="CE38" s="25"/>
      <c r="CF38" s="25"/>
      <c r="CO38"/>
      <c r="CP38" s="25"/>
      <c r="CQ38" s="25"/>
      <c r="CR38" s="54" t="s">
        <v>73</v>
      </c>
      <c r="CS38" s="35">
        <v>6</v>
      </c>
      <c r="CT38" s="46">
        <f>CS38/CS41</f>
        <v>0.375</v>
      </c>
      <c r="CU38" s="55"/>
      <c r="CV38" s="48"/>
      <c r="CW38" s="48"/>
      <c r="CX38"/>
      <c r="CY38"/>
      <c r="CZ38"/>
    </row>
    <row r="39" spans="1:104" ht="15" customHeight="1" x14ac:dyDescent="0.25">
      <c r="A39" s="442"/>
      <c r="B39" s="10">
        <v>37</v>
      </c>
      <c r="C39" s="8">
        <v>675</v>
      </c>
      <c r="D39" s="224">
        <v>1752636</v>
      </c>
      <c r="E39" s="224" t="s">
        <v>517</v>
      </c>
      <c r="F39" s="224" t="s">
        <v>521</v>
      </c>
      <c r="G39" s="224" t="s">
        <v>524</v>
      </c>
      <c r="H39" s="224" t="s">
        <v>57</v>
      </c>
      <c r="I39" s="227">
        <v>44912.67083333333</v>
      </c>
      <c r="J39" s="224" t="s">
        <v>548</v>
      </c>
      <c r="K39" s="213" t="s">
        <v>63</v>
      </c>
      <c r="L39" s="214">
        <v>44908</v>
      </c>
      <c r="M39" s="215">
        <v>0.81458333333333333</v>
      </c>
      <c r="N39" s="216" t="s">
        <v>548</v>
      </c>
      <c r="O39" s="2">
        <v>44912</v>
      </c>
      <c r="P39" s="3">
        <v>0.67083333333333339</v>
      </c>
      <c r="Q39" s="2">
        <v>44912</v>
      </c>
      <c r="R39" s="3">
        <v>0.56944444444444442</v>
      </c>
      <c r="S39" s="216" t="s">
        <v>548</v>
      </c>
      <c r="T39" s="214">
        <v>44912</v>
      </c>
      <c r="U39" s="215">
        <v>0.58888888888888891</v>
      </c>
      <c r="V39" s="216" t="s">
        <v>548</v>
      </c>
      <c r="W39" s="12">
        <f t="shared" si="0"/>
        <v>-8.1944444442342501E-2</v>
      </c>
      <c r="X39" s="13">
        <v>44912</v>
      </c>
      <c r="Y39" s="14">
        <v>0.67291666666666661</v>
      </c>
      <c r="Z39" s="216" t="s">
        <v>548</v>
      </c>
      <c r="AA39" s="15">
        <f t="shared" si="1"/>
        <v>8.4027777782466728E-2</v>
      </c>
      <c r="AB39" s="13">
        <v>44914</v>
      </c>
      <c r="AC39" s="14">
        <v>0.39652777777777781</v>
      </c>
      <c r="AD39" s="216" t="s">
        <v>548</v>
      </c>
      <c r="AE39" s="15">
        <f t="shared" si="2"/>
        <v>1.7236111111051287</v>
      </c>
      <c r="AF39" s="214"/>
      <c r="AG39" s="215"/>
      <c r="AH39" s="216"/>
      <c r="AI39" s="11"/>
      <c r="AJ39" s="15">
        <f t="shared" si="3"/>
        <v>-44912.588888888888</v>
      </c>
      <c r="AK39" s="214"/>
      <c r="AL39" s="215"/>
      <c r="AM39" s="216"/>
      <c r="AN39" s="15">
        <f>(AL39+AK39)-(U39+T39)</f>
        <v>-44912.588888888888</v>
      </c>
      <c r="AO39" s="16">
        <v>44914</v>
      </c>
      <c r="AP39" s="17">
        <v>0.44513888888888892</v>
      </c>
      <c r="AQ39" s="18">
        <f t="shared" si="4"/>
        <v>1.8562500000043656</v>
      </c>
      <c r="AR39" s="16">
        <v>44915</v>
      </c>
      <c r="AS39" s="17">
        <v>0.46458333333333335</v>
      </c>
      <c r="AT39" s="216" t="s">
        <v>548</v>
      </c>
      <c r="AU39" s="19">
        <f t="shared" si="5"/>
        <v>2.8756944444467081</v>
      </c>
      <c r="AV39" s="217"/>
      <c r="AW39" s="217"/>
      <c r="AX39" s="20" t="s">
        <v>140</v>
      </c>
      <c r="AY39" s="20" t="s">
        <v>162</v>
      </c>
      <c r="AZ39" s="20" t="s">
        <v>1109</v>
      </c>
      <c r="BA39" s="369" t="s">
        <v>482</v>
      </c>
      <c r="BB39" s="270" t="s">
        <v>929</v>
      </c>
      <c r="BC39" s="264" t="s">
        <v>930</v>
      </c>
      <c r="BD39" s="24"/>
      <c r="BE39" s="23" t="s">
        <v>74</v>
      </c>
      <c r="BF39" s="23"/>
      <c r="BK39" s="25"/>
      <c r="BL39" s="25"/>
      <c r="BM39" s="25"/>
      <c r="BN39" s="25"/>
      <c r="BO39" s="25"/>
      <c r="BP39" s="25"/>
      <c r="BQ39" s="25"/>
      <c r="BR39" s="25"/>
      <c r="BS39" s="25"/>
      <c r="BT39" s="25"/>
      <c r="BU39" s="25"/>
      <c r="BV39" s="57" t="s">
        <v>67</v>
      </c>
      <c r="BW39" s="58">
        <f>BW36+BW37+BW38</f>
        <v>14</v>
      </c>
      <c r="BX39" s="59">
        <f>BX36+BX37++BX38</f>
        <v>1</v>
      </c>
      <c r="BY39" s="49"/>
      <c r="BZ39" s="48"/>
      <c r="CA39" s="48"/>
      <c r="CB39" s="48"/>
      <c r="CC39" s="48"/>
      <c r="CD39" s="25"/>
      <c r="CE39" s="25"/>
      <c r="CF39" s="25"/>
      <c r="CO39"/>
      <c r="CP39" s="25"/>
      <c r="CQ39" s="25"/>
      <c r="CR39" s="51" t="s">
        <v>75</v>
      </c>
      <c r="CS39" s="44">
        <v>9</v>
      </c>
      <c r="CT39" s="46">
        <f>CS39/CS41</f>
        <v>0.5625</v>
      </c>
      <c r="CU39" s="49"/>
      <c r="CV39" s="48"/>
      <c r="CW39" s="48"/>
      <c r="CX39"/>
      <c r="CY39"/>
      <c r="CZ39"/>
    </row>
    <row r="40" spans="1:104" ht="15" customHeight="1" x14ac:dyDescent="0.25">
      <c r="A40" s="442"/>
      <c r="B40" s="26">
        <v>38</v>
      </c>
      <c r="C40" s="5">
        <v>682</v>
      </c>
      <c r="D40" s="224">
        <v>30232167</v>
      </c>
      <c r="E40" s="224" t="s">
        <v>517</v>
      </c>
      <c r="F40" s="224" t="s">
        <v>523</v>
      </c>
      <c r="G40" s="224" t="s">
        <v>525</v>
      </c>
      <c r="H40" s="224" t="s">
        <v>49</v>
      </c>
      <c r="I40" s="227">
        <v>44912.763888888891</v>
      </c>
      <c r="J40" s="224" t="s">
        <v>548</v>
      </c>
      <c r="K40" s="213" t="s">
        <v>41</v>
      </c>
      <c r="L40" s="214">
        <v>44910</v>
      </c>
      <c r="M40" s="215">
        <v>0.44513888888888892</v>
      </c>
      <c r="N40" s="216" t="s">
        <v>548</v>
      </c>
      <c r="O40" s="2">
        <v>44912</v>
      </c>
      <c r="P40" s="3">
        <v>0.76388888888888884</v>
      </c>
      <c r="Q40" s="2">
        <v>44912</v>
      </c>
      <c r="R40" s="3">
        <v>0.60555555555555551</v>
      </c>
      <c r="S40" s="216" t="s">
        <v>548</v>
      </c>
      <c r="T40" s="214">
        <v>44912</v>
      </c>
      <c r="U40" s="215">
        <v>0.76458333333333339</v>
      </c>
      <c r="V40" s="216" t="s">
        <v>548</v>
      </c>
      <c r="W40" s="12">
        <f t="shared" si="0"/>
        <v>6.9444443943211809E-4</v>
      </c>
      <c r="X40" s="13"/>
      <c r="Y40" s="14"/>
      <c r="Z40" s="11"/>
      <c r="AA40" s="15">
        <f t="shared" si="1"/>
        <v>-44912.76458333333</v>
      </c>
      <c r="AB40" s="13"/>
      <c r="AC40" s="14"/>
      <c r="AD40" s="11"/>
      <c r="AE40" s="15">
        <f t="shared" si="2"/>
        <v>0</v>
      </c>
      <c r="AF40" s="214"/>
      <c r="AG40" s="215"/>
      <c r="AH40" s="216"/>
      <c r="AI40" s="11"/>
      <c r="AJ40" s="15">
        <f t="shared" si="3"/>
        <v>-44912.76458333333</v>
      </c>
      <c r="AK40" s="214"/>
      <c r="AL40" s="215"/>
      <c r="AM40" s="216"/>
      <c r="AN40" s="15"/>
      <c r="AO40" s="16">
        <v>44912</v>
      </c>
      <c r="AP40" s="17">
        <v>0.81944444444444453</v>
      </c>
      <c r="AQ40" s="18">
        <f t="shared" si="4"/>
        <v>5.4861111115314998E-2</v>
      </c>
      <c r="AR40" s="16">
        <v>44913</v>
      </c>
      <c r="AS40" s="17">
        <v>0.79583333333333339</v>
      </c>
      <c r="AT40" s="216" t="s">
        <v>548</v>
      </c>
      <c r="AU40" s="19">
        <f t="shared" si="5"/>
        <v>1.03125</v>
      </c>
      <c r="AV40" s="217"/>
      <c r="AW40" s="217"/>
      <c r="AX40" s="20" t="s">
        <v>140</v>
      </c>
      <c r="AY40" s="20" t="s">
        <v>168</v>
      </c>
      <c r="AZ40" s="21" t="s">
        <v>1175</v>
      </c>
      <c r="BA40" s="369" t="s">
        <v>498</v>
      </c>
      <c r="BB40" s="270" t="s">
        <v>932</v>
      </c>
      <c r="BC40" s="264" t="s">
        <v>931</v>
      </c>
      <c r="BD40" s="24"/>
      <c r="BE40" s="23" t="s">
        <v>74</v>
      </c>
      <c r="BF40" s="23"/>
      <c r="BK40" s="25"/>
      <c r="BL40" s="25"/>
      <c r="BM40" s="25"/>
      <c r="BN40" s="25"/>
      <c r="BO40" s="25"/>
      <c r="BP40" s="25"/>
      <c r="BQ40" s="25"/>
      <c r="BR40" s="25"/>
      <c r="BS40" s="25"/>
      <c r="BT40" s="25"/>
      <c r="BU40" s="25"/>
      <c r="BV40" s="25"/>
      <c r="BW40" s="25"/>
      <c r="BX40" s="25"/>
      <c r="BY40" s="25"/>
      <c r="BZ40" s="25"/>
      <c r="CA40" s="25"/>
      <c r="CB40" s="25"/>
      <c r="CC40" s="25"/>
      <c r="CD40" s="25"/>
      <c r="CE40" s="25"/>
      <c r="CF40" s="25"/>
      <c r="CO40"/>
      <c r="CP40" s="25"/>
      <c r="CQ40" s="25"/>
      <c r="CR40" s="51" t="s">
        <v>76</v>
      </c>
      <c r="CS40" s="44">
        <v>1</v>
      </c>
      <c r="CT40" s="46">
        <f>CS40/CS41</f>
        <v>6.25E-2</v>
      </c>
      <c r="CU40" s="49"/>
      <c r="CV40" s="48"/>
      <c r="CW40" s="48"/>
      <c r="CX40"/>
      <c r="CY40"/>
      <c r="CZ40"/>
    </row>
    <row r="41" spans="1:104" ht="15" customHeight="1" x14ac:dyDescent="0.25">
      <c r="A41" s="442"/>
      <c r="B41" s="10">
        <v>39</v>
      </c>
      <c r="C41" s="5">
        <v>660</v>
      </c>
      <c r="D41" s="224">
        <v>1842120</v>
      </c>
      <c r="E41" s="224" t="s">
        <v>517</v>
      </c>
      <c r="F41" s="224" t="s">
        <v>521</v>
      </c>
      <c r="G41" s="224" t="s">
        <v>524</v>
      </c>
      <c r="H41" s="224" t="s">
        <v>53</v>
      </c>
      <c r="I41" s="227">
        <v>44912.786805555559</v>
      </c>
      <c r="J41" s="224" t="s">
        <v>549</v>
      </c>
      <c r="K41" s="213" t="s">
        <v>39</v>
      </c>
      <c r="L41" s="214">
        <v>44905</v>
      </c>
      <c r="M41" s="215">
        <v>0.78055555555555556</v>
      </c>
      <c r="N41" s="216" t="s">
        <v>548</v>
      </c>
      <c r="O41" s="2">
        <v>44912</v>
      </c>
      <c r="P41" s="3">
        <v>0.78680555555555554</v>
      </c>
      <c r="Q41" s="2">
        <v>44912</v>
      </c>
      <c r="R41" s="3">
        <v>0.78680555555555554</v>
      </c>
      <c r="S41" s="216" t="s">
        <v>548</v>
      </c>
      <c r="T41" s="214">
        <v>44912</v>
      </c>
      <c r="U41" s="215">
        <v>0.78749999999999998</v>
      </c>
      <c r="V41" s="216" t="s">
        <v>548</v>
      </c>
      <c r="W41" s="12">
        <f t="shared" si="0"/>
        <v>6.9444443943211809E-4</v>
      </c>
      <c r="X41" s="13"/>
      <c r="Y41" s="14"/>
      <c r="Z41" s="11"/>
      <c r="AA41" s="15">
        <f t="shared" si="1"/>
        <v>-44912.787499999999</v>
      </c>
      <c r="AB41" s="13"/>
      <c r="AC41" s="14"/>
      <c r="AD41" s="11"/>
      <c r="AE41" s="15">
        <f t="shared" si="2"/>
        <v>0</v>
      </c>
      <c r="AF41" s="214"/>
      <c r="AG41" s="215"/>
      <c r="AH41" s="216"/>
      <c r="AI41" s="11"/>
      <c r="AJ41" s="15">
        <f t="shared" si="3"/>
        <v>-44912.787499999999</v>
      </c>
      <c r="AK41" s="214"/>
      <c r="AL41" s="215"/>
      <c r="AM41" s="216"/>
      <c r="AN41" s="15"/>
      <c r="AO41" s="16">
        <v>44913</v>
      </c>
      <c r="AP41" s="17">
        <v>0.45347222222222222</v>
      </c>
      <c r="AQ41" s="18">
        <f t="shared" si="4"/>
        <v>0.66597222222480923</v>
      </c>
      <c r="AR41" s="16">
        <v>44913</v>
      </c>
      <c r="AS41" s="17">
        <v>0.45347222222222222</v>
      </c>
      <c r="AT41" s="216" t="s">
        <v>549</v>
      </c>
      <c r="AU41" s="19">
        <f t="shared" si="5"/>
        <v>0.66597222222480923</v>
      </c>
      <c r="AV41" s="217"/>
      <c r="AW41" s="217" t="s">
        <v>1301</v>
      </c>
      <c r="AX41" s="20" t="s">
        <v>132</v>
      </c>
      <c r="AY41" s="20" t="s">
        <v>134</v>
      </c>
      <c r="AZ41" s="20" t="s">
        <v>136</v>
      </c>
      <c r="BA41" s="369" t="s">
        <v>146</v>
      </c>
      <c r="BB41" s="270" t="s">
        <v>933</v>
      </c>
      <c r="BC41" s="264" t="s">
        <v>934</v>
      </c>
      <c r="BD41" s="24"/>
      <c r="BE41" s="23" t="s">
        <v>74</v>
      </c>
      <c r="BF41" s="23"/>
      <c r="BK41" s="25"/>
      <c r="BL41" s="25"/>
      <c r="BM41" s="25"/>
      <c r="BN41" s="25"/>
      <c r="BO41" s="25"/>
      <c r="BP41" s="25"/>
      <c r="BQ41" s="25"/>
      <c r="BR41" s="25"/>
      <c r="BS41" s="25"/>
      <c r="BT41" s="25"/>
      <c r="BU41" s="25"/>
      <c r="BV41" s="25"/>
      <c r="BW41"/>
      <c r="BX41"/>
      <c r="BY41"/>
      <c r="BZ41" s="25"/>
      <c r="CA41" s="25"/>
      <c r="CB41" s="25"/>
      <c r="CC41" s="25"/>
      <c r="CD41" s="25"/>
      <c r="CE41" s="25"/>
      <c r="CF41" s="25"/>
      <c r="CG41" s="28" t="s">
        <v>64</v>
      </c>
      <c r="CH41" s="29" t="s">
        <v>65</v>
      </c>
      <c r="CI41" s="30" t="s">
        <v>66</v>
      </c>
      <c r="CJ41" s="31" t="s">
        <v>39</v>
      </c>
      <c r="CK41" s="32" t="s">
        <v>41</v>
      </c>
      <c r="CL41" s="33" t="s">
        <v>63</v>
      </c>
      <c r="CM41" s="34" t="s">
        <v>52</v>
      </c>
      <c r="CN41" s="35" t="s">
        <v>67</v>
      </c>
      <c r="CO41"/>
      <c r="CP41" s="25"/>
      <c r="CQ41" s="25"/>
      <c r="CR41" s="57" t="s">
        <v>67</v>
      </c>
      <c r="CS41" s="58">
        <f>CS38+CS39+CS40</f>
        <v>16</v>
      </c>
      <c r="CT41" s="59">
        <f>SUM(CT38:CT40)</f>
        <v>1</v>
      </c>
      <c r="CU41" s="49"/>
      <c r="CV41" s="48"/>
      <c r="CW41" s="48"/>
      <c r="CX41"/>
      <c r="CY41"/>
      <c r="CZ41"/>
    </row>
    <row r="42" spans="1:104" ht="15" customHeight="1" x14ac:dyDescent="0.25">
      <c r="A42" s="442"/>
      <c r="B42" s="10">
        <v>40</v>
      </c>
      <c r="C42" s="9">
        <v>668</v>
      </c>
      <c r="D42" s="224">
        <v>30139794</v>
      </c>
      <c r="E42" s="224" t="s">
        <v>518</v>
      </c>
      <c r="F42" s="224" t="s">
        <v>522</v>
      </c>
      <c r="G42" s="224" t="s">
        <v>524</v>
      </c>
      <c r="H42" s="224" t="s">
        <v>536</v>
      </c>
      <c r="I42" s="227">
        <v>44913.451388888891</v>
      </c>
      <c r="J42" s="224" t="s">
        <v>549</v>
      </c>
      <c r="K42" s="213" t="s">
        <v>126</v>
      </c>
      <c r="L42" s="214">
        <v>44906</v>
      </c>
      <c r="M42" s="215">
        <v>0.82777777777777783</v>
      </c>
      <c r="N42" s="216" t="s">
        <v>548</v>
      </c>
      <c r="O42" s="2">
        <v>44913</v>
      </c>
      <c r="P42" s="3">
        <v>0.4513888888888889</v>
      </c>
      <c r="Q42" s="2">
        <v>44912</v>
      </c>
      <c r="R42" s="3">
        <v>0.60277777777777775</v>
      </c>
      <c r="S42" s="216" t="s">
        <v>548</v>
      </c>
      <c r="T42" s="214">
        <v>44912</v>
      </c>
      <c r="U42" s="215">
        <v>0.62569444444444444</v>
      </c>
      <c r="V42" s="216" t="s">
        <v>548</v>
      </c>
      <c r="W42" s="12">
        <f t="shared" si="0"/>
        <v>-0.82569444444379769</v>
      </c>
      <c r="X42" s="13">
        <v>44913</v>
      </c>
      <c r="Y42" s="14">
        <v>0.44930555555555557</v>
      </c>
      <c r="Z42" s="216" t="s">
        <v>549</v>
      </c>
      <c r="AA42" s="15">
        <f t="shared" si="1"/>
        <v>0.82361111111094942</v>
      </c>
      <c r="AB42" s="13"/>
      <c r="AC42" s="14"/>
      <c r="AD42" s="11"/>
      <c r="AE42" s="15">
        <f t="shared" si="2"/>
        <v>-44913.449305555558</v>
      </c>
      <c r="AF42" s="214"/>
      <c r="AG42" s="215"/>
      <c r="AH42" s="216"/>
      <c r="AI42" s="11"/>
      <c r="AJ42" s="15">
        <f t="shared" si="3"/>
        <v>-44912.625694444447</v>
      </c>
      <c r="AK42" s="214"/>
      <c r="AL42" s="215"/>
      <c r="AM42" s="216"/>
      <c r="AN42" s="15"/>
      <c r="AO42" s="16">
        <v>44917</v>
      </c>
      <c r="AP42" s="17">
        <v>0.46319444444444446</v>
      </c>
      <c r="AQ42" s="18">
        <f t="shared" si="4"/>
        <v>4.8374999999941792</v>
      </c>
      <c r="AR42" s="16">
        <v>44933</v>
      </c>
      <c r="AS42" s="17">
        <v>0.40416666666666662</v>
      </c>
      <c r="AT42" s="216" t="s">
        <v>549</v>
      </c>
      <c r="AU42" s="19">
        <f t="shared" si="5"/>
        <v>20.778472222220444</v>
      </c>
      <c r="AV42" s="217"/>
      <c r="AW42" s="217" t="s">
        <v>1317</v>
      </c>
      <c r="AX42" s="20" t="s">
        <v>140</v>
      </c>
      <c r="AY42" s="20" t="s">
        <v>162</v>
      </c>
      <c r="AZ42" s="20" t="s">
        <v>1109</v>
      </c>
      <c r="BA42" s="369" t="s">
        <v>484</v>
      </c>
      <c r="BB42" s="270" t="s">
        <v>935</v>
      </c>
      <c r="BC42" s="264" t="s">
        <v>936</v>
      </c>
      <c r="BD42" s="24"/>
      <c r="BE42" s="23" t="s">
        <v>74</v>
      </c>
      <c r="BF42" s="23"/>
      <c r="BK42" s="25"/>
      <c r="BL42" s="25"/>
      <c r="BM42" s="25"/>
      <c r="BN42" s="25"/>
      <c r="BO42" s="25"/>
      <c r="BP42" s="25"/>
      <c r="BQ42" s="25"/>
      <c r="BR42" s="25"/>
      <c r="BS42" s="25"/>
      <c r="BT42" s="25"/>
      <c r="BU42" s="25"/>
      <c r="CD42" s="25"/>
      <c r="CE42" s="25"/>
      <c r="CF42" s="25"/>
      <c r="CG42" s="36" t="s">
        <v>567</v>
      </c>
      <c r="CH42" s="37">
        <v>15</v>
      </c>
      <c r="CI42" s="38">
        <f>CH42/CH44</f>
        <v>0.46875</v>
      </c>
      <c r="CJ42" s="39">
        <v>4</v>
      </c>
      <c r="CK42" s="39">
        <v>1</v>
      </c>
      <c r="CL42" s="39">
        <v>0</v>
      </c>
      <c r="CM42" s="39">
        <v>9</v>
      </c>
      <c r="CN42" s="40">
        <f>CH42</f>
        <v>15</v>
      </c>
      <c r="CO42"/>
      <c r="CP42" s="25"/>
      <c r="CQ42" s="25"/>
      <c r="CR42" s="54" t="s">
        <v>77</v>
      </c>
      <c r="CS42" s="54">
        <v>10</v>
      </c>
      <c r="CT42" s="297">
        <f>CS42/CS45</f>
        <v>0.625</v>
      </c>
      <c r="CU42" s="49"/>
      <c r="CV42" s="48"/>
      <c r="CW42" s="48"/>
      <c r="CX42"/>
      <c r="CY42"/>
      <c r="CZ42"/>
    </row>
    <row r="43" spans="1:104" ht="15" customHeight="1" x14ac:dyDescent="0.25">
      <c r="A43" s="442"/>
      <c r="B43" s="10">
        <v>41</v>
      </c>
      <c r="C43" s="9">
        <v>672</v>
      </c>
      <c r="D43" s="224">
        <v>30217215</v>
      </c>
      <c r="E43" s="224" t="s">
        <v>518</v>
      </c>
      <c r="F43" s="224" t="s">
        <v>522</v>
      </c>
      <c r="G43" s="224" t="s">
        <v>524</v>
      </c>
      <c r="H43" s="224" t="s">
        <v>40</v>
      </c>
      <c r="I43" s="227">
        <v>44913.45208333333</v>
      </c>
      <c r="J43" s="224" t="s">
        <v>549</v>
      </c>
      <c r="K43" s="213" t="s">
        <v>126</v>
      </c>
      <c r="L43" s="214">
        <v>44907</v>
      </c>
      <c r="M43" s="215">
        <v>0.87013888888888891</v>
      </c>
      <c r="N43" s="216" t="s">
        <v>548</v>
      </c>
      <c r="O43" s="2">
        <v>44913</v>
      </c>
      <c r="P43" s="3">
        <v>0.45208333333333334</v>
      </c>
      <c r="Q43" s="2">
        <v>44908</v>
      </c>
      <c r="R43" s="3">
        <v>0.49513888888888885</v>
      </c>
      <c r="S43" s="216" t="s">
        <v>549</v>
      </c>
      <c r="T43" s="214">
        <v>44910</v>
      </c>
      <c r="U43" s="215">
        <v>0.86597222222222225</v>
      </c>
      <c r="V43" s="216" t="s">
        <v>548</v>
      </c>
      <c r="W43" s="12">
        <f t="shared" si="0"/>
        <v>-2.586111111108039</v>
      </c>
      <c r="X43" s="13">
        <v>44913</v>
      </c>
      <c r="Y43" s="14">
        <v>0.45208333333333334</v>
      </c>
      <c r="Z43" s="216" t="s">
        <v>549</v>
      </c>
      <c r="AA43" s="15">
        <f t="shared" si="1"/>
        <v>2.586111111108039</v>
      </c>
      <c r="AB43" s="13">
        <v>44919</v>
      </c>
      <c r="AC43" s="14">
        <v>0.82986111111111116</v>
      </c>
      <c r="AD43" s="216" t="s">
        <v>549</v>
      </c>
      <c r="AE43" s="15">
        <f t="shared" si="2"/>
        <v>6.3777777777795563</v>
      </c>
      <c r="AF43" s="214">
        <v>44929</v>
      </c>
      <c r="AG43" s="215">
        <v>0.44444444444444442</v>
      </c>
      <c r="AH43" s="216" t="s">
        <v>549</v>
      </c>
      <c r="AI43" s="11" t="s">
        <v>570</v>
      </c>
      <c r="AJ43" s="15">
        <f t="shared" si="3"/>
        <v>18.578472222223354</v>
      </c>
      <c r="AK43" s="214">
        <v>44938</v>
      </c>
      <c r="AL43" s="215">
        <v>0.63402777777777775</v>
      </c>
      <c r="AM43" s="216" t="s">
        <v>549</v>
      </c>
      <c r="AN43" s="15">
        <f>(AL43+AK43)-(U43+T43)</f>
        <v>27.768055555556202</v>
      </c>
      <c r="AO43" s="16">
        <v>44920</v>
      </c>
      <c r="AP43" s="17">
        <v>0.34027777777777773</v>
      </c>
      <c r="AQ43" s="18">
        <f t="shared" si="4"/>
        <v>9.4743055555591127</v>
      </c>
      <c r="AR43" s="16"/>
      <c r="AS43" s="17"/>
      <c r="AT43" s="216"/>
      <c r="AU43" s="19">
        <f t="shared" si="5"/>
        <v>-44910.865972222222</v>
      </c>
      <c r="AV43" s="217"/>
      <c r="AW43" s="217" t="s">
        <v>1318</v>
      </c>
      <c r="AX43" s="20" t="s">
        <v>140</v>
      </c>
      <c r="AY43" s="20" t="s">
        <v>162</v>
      </c>
      <c r="AZ43" s="20" t="s">
        <v>1109</v>
      </c>
      <c r="BA43" s="369" t="s">
        <v>484</v>
      </c>
      <c r="BB43" s="270" t="s">
        <v>937</v>
      </c>
      <c r="BC43" s="264" t="s">
        <v>938</v>
      </c>
      <c r="BD43" s="24"/>
      <c r="BE43" s="23" t="s">
        <v>74</v>
      </c>
      <c r="BF43" s="23"/>
      <c r="BK43" s="25"/>
      <c r="BL43" s="25"/>
      <c r="BM43" s="25"/>
      <c r="BN43" s="25"/>
      <c r="BO43" s="25"/>
      <c r="BP43" s="25"/>
      <c r="BQ43" s="25"/>
      <c r="BR43" s="25"/>
      <c r="BS43" s="25"/>
      <c r="BT43" s="25"/>
      <c r="BU43" s="25"/>
      <c r="CD43" s="25"/>
      <c r="CE43" s="25"/>
      <c r="CF43" s="25"/>
      <c r="CG43" s="36" t="s">
        <v>548</v>
      </c>
      <c r="CH43" s="37">
        <v>16</v>
      </c>
      <c r="CI43" s="38">
        <f>CH43/CH44</f>
        <v>0.5</v>
      </c>
      <c r="CJ43" s="39">
        <v>3</v>
      </c>
      <c r="CK43" s="39">
        <v>2</v>
      </c>
      <c r="CL43" s="39">
        <v>2</v>
      </c>
      <c r="CM43" s="39">
        <v>11</v>
      </c>
      <c r="CN43" s="40">
        <f>CH43</f>
        <v>16</v>
      </c>
      <c r="CO43"/>
      <c r="CP43" s="25"/>
      <c r="CQ43" s="25"/>
      <c r="CR43" s="54" t="s">
        <v>78</v>
      </c>
      <c r="CS43" s="54">
        <v>3</v>
      </c>
      <c r="CT43" s="297">
        <f>CS43/CS45</f>
        <v>0.1875</v>
      </c>
      <c r="CU43" s="25"/>
      <c r="CV43" s="25"/>
      <c r="CW43" s="25"/>
      <c r="CX43"/>
      <c r="CY43"/>
      <c r="CZ43"/>
    </row>
    <row r="44" spans="1:104" ht="15" customHeight="1" x14ac:dyDescent="0.25">
      <c r="A44" s="442"/>
      <c r="B44" s="10">
        <v>42</v>
      </c>
      <c r="C44" s="9">
        <v>692</v>
      </c>
      <c r="D44" s="224">
        <v>30219210</v>
      </c>
      <c r="E44" s="224" t="s">
        <v>518</v>
      </c>
      <c r="F44" s="224" t="s">
        <v>521</v>
      </c>
      <c r="G44" s="224" t="s">
        <v>524</v>
      </c>
      <c r="H44" s="224" t="s">
        <v>59</v>
      </c>
      <c r="I44" s="227">
        <v>44913.529166666667</v>
      </c>
      <c r="J44" s="224" t="s">
        <v>549</v>
      </c>
      <c r="K44" s="213" t="s">
        <v>126</v>
      </c>
      <c r="L44" s="214">
        <v>44913</v>
      </c>
      <c r="M44" s="215">
        <v>0.50277777777777777</v>
      </c>
      <c r="N44" s="216" t="s">
        <v>549</v>
      </c>
      <c r="O44" s="2">
        <v>44913</v>
      </c>
      <c r="P44" s="3">
        <v>0.52916666666666667</v>
      </c>
      <c r="Q44" s="2">
        <v>44913</v>
      </c>
      <c r="R44" s="3">
        <v>0.52847222222222223</v>
      </c>
      <c r="S44" s="216" t="s">
        <v>549</v>
      </c>
      <c r="T44" s="214">
        <v>44913</v>
      </c>
      <c r="U44" s="215">
        <v>0.52986111111111112</v>
      </c>
      <c r="V44" s="216" t="s">
        <v>549</v>
      </c>
      <c r="W44" s="12">
        <f t="shared" si="0"/>
        <v>6.944444467080757E-4</v>
      </c>
      <c r="X44" s="13"/>
      <c r="Y44" s="14"/>
      <c r="Z44" s="11"/>
      <c r="AA44" s="15">
        <f t="shared" si="1"/>
        <v>-44913.529861111114</v>
      </c>
      <c r="AB44" s="13"/>
      <c r="AC44" s="14"/>
      <c r="AD44" s="11"/>
      <c r="AE44" s="15">
        <f t="shared" si="2"/>
        <v>0</v>
      </c>
      <c r="AF44" s="214"/>
      <c r="AG44" s="215"/>
      <c r="AH44" s="216"/>
      <c r="AI44" s="11"/>
      <c r="AJ44" s="15">
        <f t="shared" si="3"/>
        <v>-44913.529861111114</v>
      </c>
      <c r="AK44" s="214"/>
      <c r="AL44" s="215"/>
      <c r="AM44" s="216"/>
      <c r="AN44" s="15">
        <f>(AL44+AK44)-(U44+T44)</f>
        <v>-44913.529861111114</v>
      </c>
      <c r="AO44" s="16">
        <v>44914</v>
      </c>
      <c r="AP44" s="17">
        <v>0.66388888888888886</v>
      </c>
      <c r="AQ44" s="18">
        <f t="shared" si="4"/>
        <v>1.1340277777781012</v>
      </c>
      <c r="AR44" s="16">
        <v>44929</v>
      </c>
      <c r="AS44" s="17">
        <v>0.42152777777777778</v>
      </c>
      <c r="AT44" s="216" t="s">
        <v>549</v>
      </c>
      <c r="AU44" s="19">
        <f t="shared" si="5"/>
        <v>15.891666666662786</v>
      </c>
      <c r="AV44" s="217"/>
      <c r="AW44" s="217" t="s">
        <v>1294</v>
      </c>
      <c r="AX44" s="20" t="s">
        <v>132</v>
      </c>
      <c r="AY44" s="20" t="s">
        <v>134</v>
      </c>
      <c r="AZ44" s="20" t="s">
        <v>152</v>
      </c>
      <c r="BA44" s="369" t="s">
        <v>188</v>
      </c>
      <c r="BB44" s="270" t="s">
        <v>939</v>
      </c>
      <c r="BC44" s="264" t="s">
        <v>940</v>
      </c>
      <c r="BD44" s="24"/>
      <c r="BE44" s="23" t="s">
        <v>74</v>
      </c>
      <c r="BF44" s="23"/>
      <c r="BK44" s="25"/>
      <c r="BL44" s="25"/>
      <c r="BM44" s="25"/>
      <c r="BN44" s="25"/>
      <c r="BO44" s="25"/>
      <c r="BP44" s="25"/>
      <c r="BQ44" s="25"/>
      <c r="BR44" s="25"/>
      <c r="BS44" s="25"/>
      <c r="BT44" s="25"/>
      <c r="BU44" s="25"/>
      <c r="CD44" s="25"/>
      <c r="CE44" s="25"/>
      <c r="CF44" s="25"/>
      <c r="CG44" s="41" t="s">
        <v>67</v>
      </c>
      <c r="CH44" s="42">
        <v>32</v>
      </c>
      <c r="CI44" s="43">
        <f>CI42+CI43</f>
        <v>0.96875</v>
      </c>
      <c r="CJ44" s="126">
        <f>SUBTOTAL(9,CJ42:CJ43)</f>
        <v>7</v>
      </c>
      <c r="CK44" s="126">
        <f>SUBTOTAL(9,CK42:CK43)</f>
        <v>3</v>
      </c>
      <c r="CL44" s="126">
        <f>SUBTOTAL(9,CL42:CL43)</f>
        <v>2</v>
      </c>
      <c r="CM44" s="126">
        <f>SUBTOTAL(9,CM42:CM43)</f>
        <v>20</v>
      </c>
      <c r="CN44" s="42">
        <f>SUM(CJ44:CM44)</f>
        <v>32</v>
      </c>
      <c r="CO44"/>
      <c r="CP44" s="25"/>
      <c r="CQ44" s="25"/>
      <c r="CR44" s="54" t="s">
        <v>81</v>
      </c>
      <c r="CS44" s="54">
        <v>3</v>
      </c>
      <c r="CT44" s="297">
        <f>CS44/CS45</f>
        <v>0.1875</v>
      </c>
      <c r="CU44" s="25"/>
      <c r="CV44" s="25"/>
      <c r="CW44" s="25"/>
      <c r="CX44"/>
      <c r="CY44"/>
      <c r="CZ44"/>
    </row>
    <row r="45" spans="1:104" ht="15" customHeight="1" x14ac:dyDescent="0.25">
      <c r="A45" s="442"/>
      <c r="B45" s="26">
        <v>43</v>
      </c>
      <c r="C45" s="5">
        <v>700</v>
      </c>
      <c r="D45" s="224">
        <v>30238644</v>
      </c>
      <c r="E45" s="224" t="s">
        <v>519</v>
      </c>
      <c r="F45" s="224" t="s">
        <v>522</v>
      </c>
      <c r="G45" s="224" t="s">
        <v>524</v>
      </c>
      <c r="H45" s="224" t="s">
        <v>543</v>
      </c>
      <c r="I45" s="227">
        <v>44914.481249999997</v>
      </c>
      <c r="J45" s="224" t="s">
        <v>548</v>
      </c>
      <c r="K45" s="213" t="s">
        <v>41</v>
      </c>
      <c r="L45" s="214">
        <v>44914</v>
      </c>
      <c r="M45" s="215">
        <v>0.48125000000000001</v>
      </c>
      <c r="N45" s="216" t="s">
        <v>548</v>
      </c>
      <c r="O45" s="2">
        <v>44914</v>
      </c>
      <c r="P45" s="3">
        <v>0.48125000000000001</v>
      </c>
      <c r="Q45" s="2"/>
      <c r="R45" s="3"/>
      <c r="S45" s="11"/>
      <c r="T45" s="214">
        <v>44914</v>
      </c>
      <c r="U45" s="215">
        <v>0.48125000000000001</v>
      </c>
      <c r="V45" s="216" t="s">
        <v>548</v>
      </c>
      <c r="W45" s="12">
        <f t="shared" si="0"/>
        <v>0</v>
      </c>
      <c r="X45" s="13"/>
      <c r="Y45" s="14"/>
      <c r="Z45" s="11"/>
      <c r="AA45" s="15">
        <f t="shared" si="1"/>
        <v>-44914.481249999997</v>
      </c>
      <c r="AB45" s="13"/>
      <c r="AC45" s="14"/>
      <c r="AD45" s="11"/>
      <c r="AE45" s="15">
        <f t="shared" si="2"/>
        <v>0</v>
      </c>
      <c r="AF45" s="214"/>
      <c r="AG45" s="215"/>
      <c r="AH45" s="216"/>
      <c r="AI45" s="11"/>
      <c r="AJ45" s="15">
        <f t="shared" si="3"/>
        <v>-44914.481249999997</v>
      </c>
      <c r="AK45" s="214"/>
      <c r="AL45" s="215"/>
      <c r="AM45" s="216"/>
      <c r="AN45" s="15"/>
      <c r="AO45" s="16">
        <v>44915</v>
      </c>
      <c r="AP45" s="17">
        <v>0.4916666666666667</v>
      </c>
      <c r="AQ45" s="18">
        <f t="shared" si="4"/>
        <v>1.0104166666715173</v>
      </c>
      <c r="AR45" s="16">
        <v>44915</v>
      </c>
      <c r="AS45" s="17">
        <v>0.4916666666666667</v>
      </c>
      <c r="AT45" s="216" t="s">
        <v>548</v>
      </c>
      <c r="AU45" s="19">
        <f t="shared" si="5"/>
        <v>1.0104166666715173</v>
      </c>
      <c r="AV45" s="217"/>
      <c r="AW45" s="217"/>
      <c r="AX45" s="20" t="s">
        <v>140</v>
      </c>
      <c r="AY45" s="20" t="s">
        <v>162</v>
      </c>
      <c r="AZ45" s="20" t="s">
        <v>1109</v>
      </c>
      <c r="BA45" s="369" t="s">
        <v>484</v>
      </c>
      <c r="BB45" s="270" t="s">
        <v>941</v>
      </c>
      <c r="BC45" s="264" t="s">
        <v>942</v>
      </c>
      <c r="BD45" s="24"/>
      <c r="BE45" s="23" t="s">
        <v>74</v>
      </c>
      <c r="BF45" s="23"/>
      <c r="BK45" s="25"/>
      <c r="BL45" s="25"/>
      <c r="BM45" s="25"/>
      <c r="BN45" s="25"/>
      <c r="BO45" s="25"/>
      <c r="BP45" s="25"/>
      <c r="BQ45" s="25"/>
      <c r="BR45" s="25"/>
      <c r="BS45" s="25"/>
      <c r="BT45" s="25"/>
      <c r="BU45" s="25"/>
      <c r="CD45" s="25"/>
      <c r="CE45" s="25"/>
      <c r="CF45" s="25"/>
      <c r="CO45"/>
      <c r="CP45" s="25"/>
      <c r="CQ45" s="25"/>
      <c r="CR45" s="298" t="s">
        <v>67</v>
      </c>
      <c r="CS45" s="298">
        <f>CS42+CS43+CS44</f>
        <v>16</v>
      </c>
      <c r="CT45" s="299">
        <f>CT42+CT43+CT44</f>
        <v>1</v>
      </c>
      <c r="CU45" s="25"/>
      <c r="CV45" s="25"/>
      <c r="CW45" s="25"/>
      <c r="CX45"/>
      <c r="CY45"/>
      <c r="CZ45"/>
    </row>
    <row r="46" spans="1:104" ht="15" customHeight="1" x14ac:dyDescent="0.25">
      <c r="A46" s="442"/>
      <c r="B46" s="10">
        <v>44</v>
      </c>
      <c r="C46" s="9">
        <v>699</v>
      </c>
      <c r="D46" s="224">
        <v>30096031</v>
      </c>
      <c r="E46" s="224" t="s">
        <v>517</v>
      </c>
      <c r="F46" s="224" t="s">
        <v>521</v>
      </c>
      <c r="G46" s="224" t="s">
        <v>526</v>
      </c>
      <c r="H46" s="224" t="s">
        <v>542</v>
      </c>
      <c r="I46" s="227">
        <v>44915.461111111108</v>
      </c>
      <c r="J46" s="224" t="s">
        <v>548</v>
      </c>
      <c r="K46" s="213" t="s">
        <v>126</v>
      </c>
      <c r="L46" s="214">
        <v>44915</v>
      </c>
      <c r="M46" s="215">
        <v>0.45694444444444443</v>
      </c>
      <c r="N46" s="216" t="s">
        <v>548</v>
      </c>
      <c r="O46" s="2">
        <v>44915</v>
      </c>
      <c r="P46" s="3">
        <v>0.46111111111111108</v>
      </c>
      <c r="Q46" s="2">
        <v>44917</v>
      </c>
      <c r="R46" s="3">
        <v>0.62222222222222223</v>
      </c>
      <c r="S46" s="216" t="s">
        <v>548</v>
      </c>
      <c r="T46" s="214">
        <v>44917</v>
      </c>
      <c r="U46" s="215">
        <v>0.62291666666666667</v>
      </c>
      <c r="V46" s="216" t="s">
        <v>548</v>
      </c>
      <c r="W46" s="12">
        <f t="shared" si="0"/>
        <v>2.1618055555591127</v>
      </c>
      <c r="X46" s="13">
        <v>44919</v>
      </c>
      <c r="Y46" s="14">
        <v>0.5541666666666667</v>
      </c>
      <c r="Z46" s="216" t="s">
        <v>548</v>
      </c>
      <c r="AA46" s="15">
        <f t="shared" si="1"/>
        <v>1.9312500000014552</v>
      </c>
      <c r="AB46" s="13">
        <v>44922</v>
      </c>
      <c r="AC46" s="14">
        <v>0.47847222222222219</v>
      </c>
      <c r="AD46" s="216" t="s">
        <v>548</v>
      </c>
      <c r="AE46" s="15">
        <f t="shared" si="2"/>
        <v>2.9243055555562023</v>
      </c>
      <c r="AF46" s="214"/>
      <c r="AG46" s="215"/>
      <c r="AH46" s="216"/>
      <c r="AI46" s="11"/>
      <c r="AJ46" s="15">
        <f t="shared" si="3"/>
        <v>-44917.622916666667</v>
      </c>
      <c r="AK46" s="214"/>
      <c r="AL46" s="215"/>
      <c r="AM46" s="216"/>
      <c r="AN46" s="15"/>
      <c r="AO46" s="16">
        <v>44923</v>
      </c>
      <c r="AP46" s="17">
        <v>0.54583333333333328</v>
      </c>
      <c r="AQ46" s="18">
        <f t="shared" si="4"/>
        <v>5.9229166666627862</v>
      </c>
      <c r="AR46" s="16">
        <v>44923</v>
      </c>
      <c r="AS46" s="17">
        <v>0.54583333333333328</v>
      </c>
      <c r="AT46" s="216" t="s">
        <v>548</v>
      </c>
      <c r="AU46" s="19">
        <f t="shared" si="5"/>
        <v>5.9229166666627862</v>
      </c>
      <c r="AV46" s="217"/>
      <c r="AW46" s="217" t="s">
        <v>1319</v>
      </c>
      <c r="AX46" s="20" t="s">
        <v>132</v>
      </c>
      <c r="AY46" s="20" t="s">
        <v>134</v>
      </c>
      <c r="AZ46" s="20" t="s">
        <v>144</v>
      </c>
      <c r="BA46" s="369" t="s">
        <v>180</v>
      </c>
      <c r="BB46" s="270" t="s">
        <v>943</v>
      </c>
      <c r="BC46" s="264" t="s">
        <v>944</v>
      </c>
      <c r="BD46" s="24"/>
      <c r="BE46" s="23" t="s">
        <v>74</v>
      </c>
      <c r="BF46" s="23"/>
      <c r="BK46" s="25"/>
      <c r="BL46" s="25"/>
      <c r="BM46" s="25"/>
      <c r="BN46" s="25"/>
      <c r="BO46" s="25"/>
      <c r="BP46" s="25"/>
      <c r="BQ46" s="25"/>
      <c r="BR46" s="25"/>
      <c r="BS46" s="25"/>
      <c r="BT46" s="25"/>
      <c r="BU46" s="25"/>
      <c r="CD46" s="25"/>
      <c r="CE46" s="25"/>
      <c r="CF46" s="25"/>
      <c r="CL46"/>
      <c r="CM46"/>
      <c r="CN46"/>
      <c r="CO46"/>
      <c r="CP46" s="25"/>
      <c r="CQ46" s="25"/>
      <c r="CU46" s="25"/>
      <c r="CV46" s="25"/>
      <c r="CW46" s="25"/>
      <c r="CX46"/>
      <c r="CY46"/>
      <c r="CZ46"/>
    </row>
    <row r="47" spans="1:104" ht="15" customHeight="1" x14ac:dyDescent="0.25">
      <c r="A47" s="442"/>
      <c r="B47" s="10">
        <v>45</v>
      </c>
      <c r="C47" s="5">
        <v>702</v>
      </c>
      <c r="D47" s="224">
        <v>1798171</v>
      </c>
      <c r="E47" s="224" t="s">
        <v>519</v>
      </c>
      <c r="F47" s="224" t="s">
        <v>523</v>
      </c>
      <c r="G47" s="224" t="s">
        <v>524</v>
      </c>
      <c r="H47" s="224" t="s">
        <v>538</v>
      </c>
      <c r="I47" s="227">
        <v>44916.697222222225</v>
      </c>
      <c r="J47" s="224" t="s">
        <v>548</v>
      </c>
      <c r="K47" s="213" t="s">
        <v>39</v>
      </c>
      <c r="L47" s="214">
        <v>44914</v>
      </c>
      <c r="M47" s="215">
        <v>0.67986111111111114</v>
      </c>
      <c r="N47" s="216" t="s">
        <v>548</v>
      </c>
      <c r="O47" s="2">
        <v>44916</v>
      </c>
      <c r="P47" s="3">
        <v>0.6972222222222223</v>
      </c>
      <c r="Q47" s="2"/>
      <c r="R47" s="3"/>
      <c r="S47" s="11"/>
      <c r="T47" s="214">
        <v>44916</v>
      </c>
      <c r="U47" s="215">
        <v>0.6972222222222223</v>
      </c>
      <c r="V47" s="216" t="s">
        <v>548</v>
      </c>
      <c r="W47" s="12">
        <f t="shared" si="0"/>
        <v>0</v>
      </c>
      <c r="X47" s="13"/>
      <c r="Y47" s="14"/>
      <c r="Z47" s="11"/>
      <c r="AA47" s="15">
        <f t="shared" si="1"/>
        <v>-44916.697222222225</v>
      </c>
      <c r="AB47" s="13"/>
      <c r="AC47" s="14"/>
      <c r="AD47" s="11"/>
      <c r="AE47" s="15">
        <f t="shared" si="2"/>
        <v>0</v>
      </c>
      <c r="AF47" s="214"/>
      <c r="AG47" s="215"/>
      <c r="AH47" s="216"/>
      <c r="AI47" s="11"/>
      <c r="AJ47" s="15">
        <f t="shared" si="3"/>
        <v>-44916.697222222225</v>
      </c>
      <c r="AK47" s="214"/>
      <c r="AL47" s="215"/>
      <c r="AM47" s="216"/>
      <c r="AN47" s="15"/>
      <c r="AO47" s="16">
        <v>44916</v>
      </c>
      <c r="AP47" s="17">
        <v>0.69861111111111107</v>
      </c>
      <c r="AQ47" s="18">
        <f t="shared" si="4"/>
        <v>1.3888888861401938E-3</v>
      </c>
      <c r="AR47" s="16">
        <v>44916</v>
      </c>
      <c r="AS47" s="17">
        <v>0.69861111111111107</v>
      </c>
      <c r="AT47" s="216" t="s">
        <v>549</v>
      </c>
      <c r="AU47" s="19">
        <f t="shared" si="5"/>
        <v>1.3888888861401938E-3</v>
      </c>
      <c r="AV47" s="217"/>
      <c r="AW47" s="217" t="s">
        <v>1304</v>
      </c>
      <c r="AX47" s="20" t="s">
        <v>140</v>
      </c>
      <c r="AY47" s="20" t="s">
        <v>162</v>
      </c>
      <c r="AZ47" s="20" t="s">
        <v>1109</v>
      </c>
      <c r="BA47" s="369" t="s">
        <v>488</v>
      </c>
      <c r="BB47" s="270" t="s">
        <v>945</v>
      </c>
      <c r="BC47" s="264" t="s">
        <v>946</v>
      </c>
      <c r="BD47" s="24"/>
      <c r="BE47" s="23" t="s">
        <v>74</v>
      </c>
      <c r="BF47" s="23"/>
      <c r="BK47" s="25"/>
      <c r="BL47" s="25"/>
      <c r="BM47" s="25"/>
      <c r="BN47" s="25"/>
      <c r="BO47" s="25"/>
      <c r="BP47" s="25"/>
      <c r="BQ47" s="25"/>
      <c r="BR47" s="25"/>
      <c r="BS47" s="25"/>
      <c r="BT47" s="25"/>
      <c r="BU47" s="25"/>
      <c r="CD47" s="25"/>
      <c r="CE47" s="25"/>
      <c r="CF47" s="25"/>
      <c r="CG47" s="45" t="s">
        <v>74</v>
      </c>
      <c r="CH47" s="35">
        <f>CH44</f>
        <v>32</v>
      </c>
      <c r="CI47" s="46">
        <f>CH47/65</f>
        <v>0.49230769230769234</v>
      </c>
      <c r="CJ47" s="47"/>
      <c r="CK47" s="48"/>
      <c r="CL47"/>
      <c r="CM47"/>
      <c r="CN47"/>
      <c r="CO47"/>
      <c r="CP47" s="25"/>
      <c r="CQ47" s="25"/>
      <c r="CR47" s="49"/>
      <c r="CS47" s="49"/>
      <c r="CT47" s="61"/>
      <c r="CU47" s="25"/>
      <c r="CV47" s="25"/>
      <c r="CW47" s="25"/>
      <c r="CX47"/>
      <c r="CY47"/>
      <c r="CZ47"/>
    </row>
    <row r="48" spans="1:104" ht="15" customHeight="1" x14ac:dyDescent="0.25">
      <c r="A48" s="442"/>
      <c r="B48" s="10">
        <v>46</v>
      </c>
      <c r="C48" s="9">
        <v>706</v>
      </c>
      <c r="D48" s="224">
        <v>30201681</v>
      </c>
      <c r="E48" s="224" t="s">
        <v>519</v>
      </c>
      <c r="F48" s="224" t="s">
        <v>521</v>
      </c>
      <c r="G48" s="224" t="s">
        <v>524</v>
      </c>
      <c r="H48" s="224" t="s">
        <v>544</v>
      </c>
      <c r="I48" s="227">
        <v>44917.401388888888</v>
      </c>
      <c r="J48" s="224" t="s">
        <v>549</v>
      </c>
      <c r="K48" s="213" t="s">
        <v>126</v>
      </c>
      <c r="L48" s="214">
        <v>44916</v>
      </c>
      <c r="M48" s="215">
        <v>0.86041666666666661</v>
      </c>
      <c r="N48" s="216" t="s">
        <v>549</v>
      </c>
      <c r="O48" s="2">
        <v>44917</v>
      </c>
      <c r="P48" s="3">
        <v>0.40138888888888885</v>
      </c>
      <c r="Q48" s="2"/>
      <c r="R48" s="3"/>
      <c r="S48" s="11"/>
      <c r="T48" s="214">
        <v>44916</v>
      </c>
      <c r="U48" s="215">
        <v>0.87361111111111101</v>
      </c>
      <c r="V48" s="216" t="s">
        <v>549</v>
      </c>
      <c r="W48" s="12">
        <f t="shared" si="0"/>
        <v>-0.52777777777373558</v>
      </c>
      <c r="X48" s="13">
        <v>44919</v>
      </c>
      <c r="Y48" s="14">
        <v>0.63611111111111118</v>
      </c>
      <c r="Z48" s="216" t="s">
        <v>549</v>
      </c>
      <c r="AA48" s="15">
        <f t="shared" si="1"/>
        <v>2.7624999999970896</v>
      </c>
      <c r="AB48" s="13">
        <v>44919</v>
      </c>
      <c r="AC48" s="14">
        <v>0.6381944444444444</v>
      </c>
      <c r="AD48" s="216" t="s">
        <v>549</v>
      </c>
      <c r="AE48" s="15">
        <f t="shared" si="2"/>
        <v>2.0833333328482695E-3</v>
      </c>
      <c r="AF48" s="214"/>
      <c r="AG48" s="215"/>
      <c r="AH48" s="216"/>
      <c r="AI48" s="11"/>
      <c r="AJ48" s="15">
        <f t="shared" si="3"/>
        <v>-44916.873611111114</v>
      </c>
      <c r="AK48" s="214"/>
      <c r="AL48" s="215"/>
      <c r="AM48" s="216"/>
      <c r="AN48" s="15"/>
      <c r="AO48" s="16">
        <v>44921</v>
      </c>
      <c r="AP48" s="17">
        <v>0.35069444444444442</v>
      </c>
      <c r="AQ48" s="18">
        <f t="shared" si="4"/>
        <v>4.4770833333313931</v>
      </c>
      <c r="AR48" s="16">
        <v>44923</v>
      </c>
      <c r="AS48" s="17">
        <v>0.78888888888888886</v>
      </c>
      <c r="AT48" s="216" t="s">
        <v>549</v>
      </c>
      <c r="AU48" s="19">
        <f t="shared" si="5"/>
        <v>6.9152777777781012</v>
      </c>
      <c r="AV48" s="217"/>
      <c r="AW48" s="217"/>
      <c r="AX48" s="20" t="s">
        <v>140</v>
      </c>
      <c r="AY48" s="20" t="s">
        <v>162</v>
      </c>
      <c r="AZ48" s="20" t="s">
        <v>1184</v>
      </c>
      <c r="BA48" s="369" t="s">
        <v>492</v>
      </c>
      <c r="BB48" s="270" t="s">
        <v>947</v>
      </c>
      <c r="BC48" s="264" t="s">
        <v>948</v>
      </c>
      <c r="BD48" s="24"/>
      <c r="BE48" s="23" t="s">
        <v>74</v>
      </c>
      <c r="BF48" s="23"/>
      <c r="BK48" s="25"/>
      <c r="BL48" s="25"/>
      <c r="BM48" s="25"/>
      <c r="BN48" s="25"/>
      <c r="BO48" s="25"/>
      <c r="BP48" s="25"/>
      <c r="BQ48" s="25"/>
      <c r="BR48" s="25"/>
      <c r="BS48" s="25"/>
      <c r="BT48" s="25"/>
      <c r="BU48" s="25"/>
      <c r="BW48"/>
      <c r="BX48"/>
      <c r="BY48"/>
      <c r="BZ48" s="25"/>
      <c r="CA48" s="25"/>
      <c r="CB48" s="25"/>
      <c r="CC48" s="25"/>
      <c r="CD48" s="25"/>
      <c r="CE48" s="25"/>
      <c r="CF48" s="25"/>
      <c r="CK48" s="48"/>
      <c r="CL48"/>
      <c r="CM48"/>
      <c r="CN48"/>
      <c r="CR48" s="25"/>
      <c r="CS48" s="25"/>
      <c r="CT48" s="25"/>
      <c r="CU48" s="25"/>
      <c r="CV48"/>
      <c r="CW48"/>
      <c r="CX48"/>
      <c r="CZ48"/>
    </row>
    <row r="49" spans="1:104" ht="15" customHeight="1" x14ac:dyDescent="0.25">
      <c r="A49" s="442"/>
      <c r="B49" s="26">
        <v>47</v>
      </c>
      <c r="C49" s="9">
        <v>705</v>
      </c>
      <c r="D49" s="224">
        <v>1573488</v>
      </c>
      <c r="E49" s="224" t="s">
        <v>517</v>
      </c>
      <c r="F49" s="224" t="s">
        <v>521</v>
      </c>
      <c r="G49" s="224" t="s">
        <v>524</v>
      </c>
      <c r="H49" s="224" t="s">
        <v>51</v>
      </c>
      <c r="I49" s="227">
        <v>44917.845138888886</v>
      </c>
      <c r="J49" s="224" t="s">
        <v>549</v>
      </c>
      <c r="K49" s="213" t="s">
        <v>126</v>
      </c>
      <c r="L49" s="214">
        <v>44916</v>
      </c>
      <c r="M49" s="215">
        <v>0.83472222222222225</v>
      </c>
      <c r="N49" s="216" t="s">
        <v>549</v>
      </c>
      <c r="O49" s="2">
        <v>44917</v>
      </c>
      <c r="P49" s="3">
        <v>0.84513888888888899</v>
      </c>
      <c r="Q49" s="2">
        <v>44917</v>
      </c>
      <c r="R49" s="3">
        <v>0.84166666666666667</v>
      </c>
      <c r="S49" s="216" t="s">
        <v>549</v>
      </c>
      <c r="T49" s="214">
        <v>44917</v>
      </c>
      <c r="U49" s="215">
        <v>0.84722222222222221</v>
      </c>
      <c r="V49" s="216" t="s">
        <v>549</v>
      </c>
      <c r="W49" s="12">
        <f t="shared" si="0"/>
        <v>2.0833333328482695E-3</v>
      </c>
      <c r="X49" s="13">
        <v>44923</v>
      </c>
      <c r="Y49" s="14">
        <v>0.7402777777777777</v>
      </c>
      <c r="Z49" s="216" t="s">
        <v>549</v>
      </c>
      <c r="AA49" s="15">
        <f t="shared" si="1"/>
        <v>5.8930555555562023</v>
      </c>
      <c r="AB49" s="13"/>
      <c r="AC49" s="14"/>
      <c r="AD49" s="11"/>
      <c r="AE49" s="15">
        <f t="shared" si="2"/>
        <v>-44923.740277777775</v>
      </c>
      <c r="AF49" s="214"/>
      <c r="AG49" s="215"/>
      <c r="AH49" s="216"/>
      <c r="AI49" s="11"/>
      <c r="AJ49" s="15">
        <f t="shared" si="3"/>
        <v>-44917.847222222219</v>
      </c>
      <c r="AK49" s="214"/>
      <c r="AL49" s="215"/>
      <c r="AM49" s="216"/>
      <c r="AN49" s="15"/>
      <c r="AO49" s="16">
        <v>44923</v>
      </c>
      <c r="AP49" s="17">
        <v>0.75624999999999998</v>
      </c>
      <c r="AQ49" s="18">
        <f t="shared" si="4"/>
        <v>5.9090277777795563</v>
      </c>
      <c r="AR49" s="16">
        <v>44929</v>
      </c>
      <c r="AS49" s="17">
        <v>0.43402777777777773</v>
      </c>
      <c r="AT49" s="216" t="s">
        <v>549</v>
      </c>
      <c r="AU49" s="19">
        <f t="shared" si="5"/>
        <v>11.586805555562023</v>
      </c>
      <c r="AV49" s="217"/>
      <c r="AW49" s="217" t="s">
        <v>1320</v>
      </c>
      <c r="AX49" s="20" t="s">
        <v>132</v>
      </c>
      <c r="AY49" s="20" t="s">
        <v>134</v>
      </c>
      <c r="AZ49" s="20" t="s">
        <v>152</v>
      </c>
      <c r="BA49" s="369" t="s">
        <v>188</v>
      </c>
      <c r="BB49" s="270" t="s">
        <v>949</v>
      </c>
      <c r="BC49" s="264" t="s">
        <v>950</v>
      </c>
      <c r="BD49" s="24"/>
      <c r="BE49" s="23" t="s">
        <v>74</v>
      </c>
      <c r="BF49" s="23"/>
      <c r="BK49" s="25"/>
      <c r="BL49" s="25"/>
      <c r="BM49" s="25"/>
      <c r="BN49" s="25"/>
      <c r="BO49" s="25"/>
      <c r="BP49" s="25"/>
      <c r="BQ49" s="25"/>
      <c r="BR49" s="25"/>
      <c r="BS49" s="25"/>
      <c r="BT49" s="25"/>
      <c r="BU49" s="25"/>
      <c r="BW49"/>
      <c r="BX49"/>
      <c r="BY49"/>
      <c r="BZ49" s="25"/>
      <c r="CA49" s="25"/>
      <c r="CB49" s="25"/>
      <c r="CC49" s="25"/>
      <c r="CD49" s="25"/>
      <c r="CE49" s="25"/>
      <c r="CF49" s="25"/>
      <c r="CG49" s="50" t="s">
        <v>39</v>
      </c>
      <c r="CH49" s="32" t="s">
        <v>41</v>
      </c>
      <c r="CI49" s="33" t="s">
        <v>63</v>
      </c>
      <c r="CJ49" s="34" t="s">
        <v>52</v>
      </c>
      <c r="CK49" s="48"/>
      <c r="CL49"/>
      <c r="CM49"/>
      <c r="CN49"/>
      <c r="CR49" s="25"/>
      <c r="CS49" s="25"/>
      <c r="CT49" s="25"/>
      <c r="CU49" s="25"/>
      <c r="CV49" s="25"/>
      <c r="CW49" s="25"/>
      <c r="CX49" s="25"/>
      <c r="CZ49"/>
    </row>
    <row r="50" spans="1:104" ht="15" customHeight="1" x14ac:dyDescent="0.25">
      <c r="A50" s="442"/>
      <c r="B50" s="10">
        <v>48</v>
      </c>
      <c r="C50" s="5">
        <v>704</v>
      </c>
      <c r="D50" s="224">
        <v>30209219</v>
      </c>
      <c r="E50" s="224" t="s">
        <v>517</v>
      </c>
      <c r="F50" s="224" t="s">
        <v>521</v>
      </c>
      <c r="G50" s="224" t="s">
        <v>524</v>
      </c>
      <c r="H50" s="224" t="s">
        <v>540</v>
      </c>
      <c r="I50" s="227">
        <v>44917.849305555559</v>
      </c>
      <c r="J50" s="224" t="s">
        <v>549</v>
      </c>
      <c r="K50" s="213" t="s">
        <v>41</v>
      </c>
      <c r="L50" s="214">
        <v>44916</v>
      </c>
      <c r="M50" s="215">
        <v>0.81111111111111101</v>
      </c>
      <c r="N50" s="216" t="s">
        <v>549</v>
      </c>
      <c r="O50" s="2">
        <v>44917</v>
      </c>
      <c r="P50" s="3">
        <v>0.84930555555555554</v>
      </c>
      <c r="Q50" s="2">
        <v>44917</v>
      </c>
      <c r="R50" s="3">
        <v>0.76736111111111116</v>
      </c>
      <c r="S50" s="216" t="s">
        <v>549</v>
      </c>
      <c r="T50" s="214">
        <v>44917</v>
      </c>
      <c r="U50" s="215">
        <v>0.76736111111111116</v>
      </c>
      <c r="V50" s="216" t="s">
        <v>549</v>
      </c>
      <c r="W50" s="12">
        <f t="shared" si="0"/>
        <v>-8.1944444449618459E-2</v>
      </c>
      <c r="X50" s="13"/>
      <c r="Y50" s="14"/>
      <c r="Z50" s="11"/>
      <c r="AA50" s="15">
        <f t="shared" si="1"/>
        <v>-44917.767361111109</v>
      </c>
      <c r="AB50" s="13"/>
      <c r="AC50" s="14"/>
      <c r="AD50" s="11"/>
      <c r="AE50" s="15">
        <f t="shared" si="2"/>
        <v>0</v>
      </c>
      <c r="AF50" s="214"/>
      <c r="AG50" s="215"/>
      <c r="AH50" s="216"/>
      <c r="AI50" s="11"/>
      <c r="AJ50" s="15">
        <f t="shared" si="3"/>
        <v>-44917.767361111109</v>
      </c>
      <c r="AK50" s="214">
        <v>44919</v>
      </c>
      <c r="AL50" s="215">
        <v>0.63541666666666663</v>
      </c>
      <c r="AM50" s="216" t="s">
        <v>549</v>
      </c>
      <c r="AN50" s="15">
        <f>(AL50+AK50)-(U50+T50)</f>
        <v>1.8680555555547471</v>
      </c>
      <c r="AO50" s="16"/>
      <c r="AP50" s="17"/>
      <c r="AQ50" s="18">
        <f t="shared" si="4"/>
        <v>-44917.767361111109</v>
      </c>
      <c r="AR50" s="16"/>
      <c r="AS50" s="17"/>
      <c r="AT50" s="216"/>
      <c r="AU50" s="19">
        <f t="shared" si="5"/>
        <v>-44917.767361111109</v>
      </c>
      <c r="AV50" s="217"/>
      <c r="AW50" s="217" t="s">
        <v>1268</v>
      </c>
      <c r="AX50" s="20" t="s">
        <v>148</v>
      </c>
      <c r="AY50" s="20" t="s">
        <v>150</v>
      </c>
      <c r="AZ50" s="20" t="s">
        <v>186</v>
      </c>
      <c r="BA50" s="369" t="s">
        <v>338</v>
      </c>
      <c r="BB50" s="270" t="s">
        <v>951</v>
      </c>
      <c r="BC50" s="264" t="s">
        <v>952</v>
      </c>
      <c r="BD50" s="24"/>
      <c r="BE50" s="23" t="s">
        <v>74</v>
      </c>
      <c r="BF50" s="23"/>
      <c r="BK50" s="25"/>
      <c r="BL50" s="25"/>
      <c r="BM50" s="25"/>
      <c r="BN50" s="25"/>
      <c r="BO50" s="25"/>
      <c r="BP50" s="25"/>
      <c r="BQ50" s="25"/>
      <c r="BR50" s="25"/>
      <c r="BS50" s="25"/>
      <c r="BT50" s="25"/>
      <c r="BU50" s="25"/>
      <c r="BV50" s="25"/>
      <c r="BW50"/>
      <c r="BX50"/>
      <c r="BY50"/>
      <c r="BZ50" s="25"/>
      <c r="CA50" s="25"/>
      <c r="CB50" s="25"/>
      <c r="CC50" s="25"/>
      <c r="CD50" s="25"/>
      <c r="CE50" s="25"/>
      <c r="CF50" s="25"/>
      <c r="CG50" s="51">
        <v>7</v>
      </c>
      <c r="CH50" s="44">
        <v>3</v>
      </c>
      <c r="CI50" s="44">
        <v>2</v>
      </c>
      <c r="CJ50" s="44">
        <v>20</v>
      </c>
      <c r="CK50" s="48"/>
      <c r="CL50"/>
      <c r="CM50"/>
      <c r="CN50"/>
      <c r="CR50" s="25"/>
      <c r="CS50" s="25"/>
      <c r="CT50" s="25"/>
      <c r="CU50" s="25"/>
      <c r="CV50" s="25"/>
      <c r="CW50" s="25"/>
      <c r="CX50" s="25"/>
      <c r="CY50"/>
      <c r="CZ50"/>
    </row>
    <row r="51" spans="1:104" ht="15" customHeight="1" x14ac:dyDescent="0.25">
      <c r="A51" s="442">
        <v>4</v>
      </c>
      <c r="B51" s="26">
        <v>49</v>
      </c>
      <c r="C51" s="9">
        <v>707</v>
      </c>
      <c r="D51" s="224">
        <v>1747867</v>
      </c>
      <c r="E51" s="224" t="s">
        <v>517</v>
      </c>
      <c r="F51" s="224" t="s">
        <v>523</v>
      </c>
      <c r="G51" s="224" t="s">
        <v>524</v>
      </c>
      <c r="H51" s="224" t="s">
        <v>538</v>
      </c>
      <c r="I51" s="227">
        <v>44919.449305555558</v>
      </c>
      <c r="J51" s="224" t="s">
        <v>548</v>
      </c>
      <c r="K51" s="213" t="s">
        <v>126</v>
      </c>
      <c r="L51" s="214">
        <v>44917</v>
      </c>
      <c r="M51" s="215">
        <v>0.54097222222222219</v>
      </c>
      <c r="N51" s="216" t="s">
        <v>548</v>
      </c>
      <c r="O51" s="2">
        <v>44919</v>
      </c>
      <c r="P51" s="3">
        <v>0.44930555555555557</v>
      </c>
      <c r="Q51" s="2">
        <v>44919</v>
      </c>
      <c r="R51" s="3">
        <v>0.42708333333333331</v>
      </c>
      <c r="S51" s="216" t="s">
        <v>548</v>
      </c>
      <c r="T51" s="214">
        <v>44919</v>
      </c>
      <c r="U51" s="215">
        <v>0.45</v>
      </c>
      <c r="V51" s="216" t="s">
        <v>548</v>
      </c>
      <c r="W51" s="12">
        <f t="shared" si="0"/>
        <v>6.9444443943211809E-4</v>
      </c>
      <c r="X51" s="13">
        <v>44920</v>
      </c>
      <c r="Y51" s="14">
        <v>0.60347222222222219</v>
      </c>
      <c r="Z51" s="216" t="s">
        <v>548</v>
      </c>
      <c r="AA51" s="15">
        <f t="shared" si="1"/>
        <v>1.1534722222277196</v>
      </c>
      <c r="AB51" s="13">
        <v>44922</v>
      </c>
      <c r="AC51" s="14" t="s">
        <v>953</v>
      </c>
      <c r="AD51" s="216" t="s">
        <v>548</v>
      </c>
      <c r="AE51" s="15" t="e">
        <f t="shared" si="2"/>
        <v>#VALUE!</v>
      </c>
      <c r="AF51" s="214"/>
      <c r="AG51" s="215"/>
      <c r="AH51" s="216"/>
      <c r="AI51" s="11"/>
      <c r="AJ51" s="15">
        <f t="shared" si="3"/>
        <v>-44919.45</v>
      </c>
      <c r="AK51" s="214"/>
      <c r="AL51" s="215"/>
      <c r="AM51" s="216"/>
      <c r="AN51" s="15"/>
      <c r="AO51" s="16">
        <v>44922</v>
      </c>
      <c r="AP51" s="17">
        <v>0.54375000000000007</v>
      </c>
      <c r="AQ51" s="18">
        <f t="shared" si="4"/>
        <v>3.09375</v>
      </c>
      <c r="AR51" s="16">
        <v>44923</v>
      </c>
      <c r="AS51" s="17">
        <v>0.54652777777777783</v>
      </c>
      <c r="AT51" s="216" t="s">
        <v>548</v>
      </c>
      <c r="AU51" s="19">
        <f t="shared" si="5"/>
        <v>4.0965277777795563</v>
      </c>
      <c r="AV51" s="217"/>
      <c r="AW51" s="217" t="s">
        <v>1304</v>
      </c>
      <c r="AX51" s="20" t="s">
        <v>132</v>
      </c>
      <c r="AY51" s="20" t="s">
        <v>134</v>
      </c>
      <c r="AZ51" s="20" t="s">
        <v>136</v>
      </c>
      <c r="BA51" s="369" t="s">
        <v>146</v>
      </c>
      <c r="BB51" s="270" t="s">
        <v>954</v>
      </c>
      <c r="BC51" s="264" t="s">
        <v>955</v>
      </c>
      <c r="BD51" s="24"/>
      <c r="BE51" s="23" t="s">
        <v>74</v>
      </c>
      <c r="BF51" s="23"/>
      <c r="BK51" s="25"/>
      <c r="BL51" s="25"/>
      <c r="BM51" s="25"/>
      <c r="BN51" s="25"/>
      <c r="BO51" s="25"/>
      <c r="BP51" s="25"/>
      <c r="BQ51" s="25"/>
      <c r="BR51" s="25"/>
      <c r="BS51" s="25"/>
      <c r="BT51" s="25"/>
      <c r="BU51" s="25"/>
      <c r="BV51" s="25"/>
      <c r="BW51"/>
      <c r="BX51"/>
      <c r="BY51"/>
      <c r="BZ51" s="25"/>
      <c r="CA51" s="25"/>
      <c r="CB51" s="25"/>
      <c r="CC51" s="25"/>
      <c r="CD51" s="25"/>
      <c r="CE51" s="25"/>
      <c r="CF51" s="25"/>
      <c r="CG51" s="52">
        <f>CG50/CH47</f>
        <v>0.21875</v>
      </c>
      <c r="CH51" s="52">
        <f>CH50/CH47</f>
        <v>9.375E-2</v>
      </c>
      <c r="CI51" s="52">
        <f>CI50/CH47</f>
        <v>6.25E-2</v>
      </c>
      <c r="CJ51" s="52">
        <f>CJ50/CH47</f>
        <v>0.625</v>
      </c>
      <c r="CK51" s="48"/>
      <c r="CL51"/>
      <c r="CM51"/>
      <c r="CN51"/>
      <c r="CR51" s="25"/>
      <c r="CS51" s="25"/>
      <c r="CT51" s="25"/>
      <c r="CU51" s="25"/>
      <c r="CV51" s="25"/>
      <c r="CW51" s="25"/>
      <c r="CX51" s="25"/>
      <c r="CY51" s="47"/>
      <c r="CZ51"/>
    </row>
    <row r="52" spans="1:104" ht="15" customHeight="1" x14ac:dyDescent="0.25">
      <c r="A52" s="442"/>
      <c r="B52" s="10">
        <v>50</v>
      </c>
      <c r="C52" s="5">
        <v>695</v>
      </c>
      <c r="D52" s="224">
        <v>30240276</v>
      </c>
      <c r="E52" s="224" t="s">
        <v>518</v>
      </c>
      <c r="F52" s="224" t="s">
        <v>521</v>
      </c>
      <c r="G52" s="224" t="s">
        <v>526</v>
      </c>
      <c r="H52" s="224" t="s">
        <v>68</v>
      </c>
      <c r="I52" s="227">
        <v>44919.453472222223</v>
      </c>
      <c r="J52" s="224" t="s">
        <v>548</v>
      </c>
      <c r="K52" s="213" t="s">
        <v>41</v>
      </c>
      <c r="L52" s="214">
        <v>44914</v>
      </c>
      <c r="M52" s="215">
        <v>0.64027777777777783</v>
      </c>
      <c r="N52" s="216" t="s">
        <v>548</v>
      </c>
      <c r="O52" s="2">
        <v>44919</v>
      </c>
      <c r="P52" s="3">
        <v>0.45347222222222222</v>
      </c>
      <c r="Q52" s="2">
        <v>44917</v>
      </c>
      <c r="R52" s="3">
        <v>0.61597222222222225</v>
      </c>
      <c r="S52" s="216" t="s">
        <v>548</v>
      </c>
      <c r="T52" s="214">
        <v>44917</v>
      </c>
      <c r="U52" s="215">
        <v>0.61597222222222225</v>
      </c>
      <c r="V52" s="216" t="s">
        <v>548</v>
      </c>
      <c r="W52" s="12">
        <f t="shared" si="0"/>
        <v>-1.8375000000014552</v>
      </c>
      <c r="X52" s="13"/>
      <c r="Y52" s="14"/>
      <c r="Z52" s="11"/>
      <c r="AA52" s="15">
        <f t="shared" si="1"/>
        <v>-44917.615972222222</v>
      </c>
      <c r="AB52" s="13"/>
      <c r="AC52" s="14"/>
      <c r="AD52" s="11"/>
      <c r="AE52" s="15">
        <f t="shared" si="2"/>
        <v>0</v>
      </c>
      <c r="AF52" s="214"/>
      <c r="AG52" s="215"/>
      <c r="AH52" s="216"/>
      <c r="AI52" s="11"/>
      <c r="AJ52" s="15">
        <f t="shared" si="3"/>
        <v>-44917.615972222222</v>
      </c>
      <c r="AK52" s="214">
        <v>44919</v>
      </c>
      <c r="AL52" s="215">
        <v>0.45347222222222222</v>
      </c>
      <c r="AM52" s="216" t="s">
        <v>548</v>
      </c>
      <c r="AN52" s="15"/>
      <c r="AO52" s="16"/>
      <c r="AP52" s="17"/>
      <c r="AQ52" s="18">
        <f t="shared" si="4"/>
        <v>-44917.615972222222</v>
      </c>
      <c r="AR52" s="16"/>
      <c r="AS52" s="17"/>
      <c r="AT52" s="216"/>
      <c r="AU52" s="19">
        <f t="shared" si="5"/>
        <v>-44917.615972222222</v>
      </c>
      <c r="AV52" s="217"/>
      <c r="AW52" s="217"/>
      <c r="AX52" s="20" t="s">
        <v>148</v>
      </c>
      <c r="AY52" s="20" t="s">
        <v>156</v>
      </c>
      <c r="AZ52" s="20" t="s">
        <v>210</v>
      </c>
      <c r="BA52" s="369" t="s">
        <v>440</v>
      </c>
      <c r="BB52" s="270" t="s">
        <v>956</v>
      </c>
      <c r="BC52" s="264" t="s">
        <v>957</v>
      </c>
      <c r="BD52" s="24"/>
      <c r="BE52" s="23" t="s">
        <v>74</v>
      </c>
      <c r="BF52" s="23"/>
      <c r="BK52" s="25"/>
      <c r="BL52" s="25"/>
      <c r="BM52" s="25"/>
      <c r="BN52" s="25"/>
      <c r="BO52" s="25"/>
      <c r="BP52" s="25"/>
      <c r="BQ52" s="25"/>
      <c r="BR52" s="25"/>
      <c r="BS52" s="25"/>
      <c r="BT52" s="25"/>
      <c r="BU52" s="25"/>
      <c r="BV52" s="25"/>
      <c r="BW52"/>
      <c r="BX52"/>
      <c r="BY52"/>
      <c r="BZ52" s="25"/>
      <c r="CA52" s="25"/>
      <c r="CB52" s="25"/>
      <c r="CC52" s="25"/>
      <c r="CD52" s="25"/>
      <c r="CE52" s="25"/>
      <c r="CF52" s="25"/>
      <c r="CG52" s="47"/>
      <c r="CH52" s="47"/>
      <c r="CI52" s="47"/>
      <c r="CJ52" s="47"/>
      <c r="CK52" s="53"/>
      <c r="CL52"/>
      <c r="CM52"/>
      <c r="CN52"/>
      <c r="CR52" s="25"/>
      <c r="CS52" s="25"/>
      <c r="CT52" s="25"/>
      <c r="CU52" s="25"/>
      <c r="CV52" s="25"/>
      <c r="CW52" s="25"/>
      <c r="CX52" s="25"/>
      <c r="CY52" s="47"/>
      <c r="CZ52" s="47"/>
    </row>
    <row r="53" spans="1:104" ht="15" customHeight="1" x14ac:dyDescent="0.25">
      <c r="A53" s="442"/>
      <c r="B53" s="10">
        <v>51</v>
      </c>
      <c r="C53" s="5">
        <v>698</v>
      </c>
      <c r="D53" s="224">
        <v>30174972</v>
      </c>
      <c r="E53" s="224" t="s">
        <v>518</v>
      </c>
      <c r="F53" s="224" t="s">
        <v>521</v>
      </c>
      <c r="G53" s="224" t="s">
        <v>525</v>
      </c>
      <c r="H53" s="224" t="s">
        <v>541</v>
      </c>
      <c r="I53" s="227">
        <v>44919.466666666667</v>
      </c>
      <c r="J53" s="224" t="s">
        <v>548</v>
      </c>
      <c r="K53" s="213" t="s">
        <v>41</v>
      </c>
      <c r="L53" s="214">
        <v>44914</v>
      </c>
      <c r="M53" s="215">
        <v>0.64097222222222217</v>
      </c>
      <c r="N53" s="216" t="s">
        <v>548</v>
      </c>
      <c r="O53" s="2">
        <v>44919</v>
      </c>
      <c r="P53" s="3">
        <v>0.46666666666666662</v>
      </c>
      <c r="Q53" s="2">
        <v>44919</v>
      </c>
      <c r="R53" s="3">
        <v>0.46597222222222223</v>
      </c>
      <c r="S53" s="216" t="s">
        <v>548</v>
      </c>
      <c r="T53" s="214">
        <v>44919</v>
      </c>
      <c r="U53" s="215">
        <v>0.46597222222222223</v>
      </c>
      <c r="V53" s="216" t="s">
        <v>548</v>
      </c>
      <c r="W53" s="12">
        <f t="shared" si="0"/>
        <v>-6.944444467080757E-4</v>
      </c>
      <c r="X53" s="13"/>
      <c r="Y53" s="14"/>
      <c r="Z53" s="11"/>
      <c r="AA53" s="15">
        <f t="shared" si="1"/>
        <v>-44919.46597222222</v>
      </c>
      <c r="AB53" s="13"/>
      <c r="AC53" s="14"/>
      <c r="AD53" s="11"/>
      <c r="AE53" s="15">
        <f t="shared" si="2"/>
        <v>0</v>
      </c>
      <c r="AF53" s="214"/>
      <c r="AG53" s="215"/>
      <c r="AH53" s="216"/>
      <c r="AI53" s="11"/>
      <c r="AJ53" s="15">
        <f t="shared" si="3"/>
        <v>-44919.46597222222</v>
      </c>
      <c r="AK53" s="214">
        <v>44920</v>
      </c>
      <c r="AL53" s="215">
        <v>0.58611111111111114</v>
      </c>
      <c r="AM53" s="216" t="s">
        <v>548</v>
      </c>
      <c r="AN53" s="15"/>
      <c r="AO53" s="16"/>
      <c r="AP53" s="17"/>
      <c r="AQ53" s="18">
        <f t="shared" si="4"/>
        <v>-44919.46597222222</v>
      </c>
      <c r="AR53" s="16"/>
      <c r="AS53" s="17"/>
      <c r="AT53" s="216"/>
      <c r="AU53" s="19">
        <f t="shared" si="5"/>
        <v>-44919.46597222222</v>
      </c>
      <c r="AV53" s="217"/>
      <c r="AW53" s="217"/>
      <c r="AX53" s="20" t="s">
        <v>132</v>
      </c>
      <c r="AY53" s="20" t="s">
        <v>142</v>
      </c>
      <c r="AZ53" s="20" t="s">
        <v>1019</v>
      </c>
      <c r="BA53" s="369" t="s">
        <v>270</v>
      </c>
      <c r="BB53" s="270" t="s">
        <v>958</v>
      </c>
      <c r="BC53" s="264" t="s">
        <v>959</v>
      </c>
      <c r="BD53" s="24"/>
      <c r="BE53" s="23" t="s">
        <v>74</v>
      </c>
      <c r="BF53" s="23"/>
      <c r="BK53" s="25"/>
      <c r="BL53" s="25"/>
      <c r="BM53" s="25"/>
      <c r="BN53" s="25"/>
      <c r="BO53" s="25"/>
      <c r="BP53" s="25"/>
      <c r="BQ53" s="25"/>
      <c r="BR53" s="25"/>
      <c r="BS53" s="25"/>
      <c r="BT53" s="25"/>
      <c r="BU53" s="25"/>
      <c r="BV53" s="25"/>
      <c r="BW53"/>
      <c r="BX53"/>
      <c r="BY53"/>
      <c r="BZ53" s="25"/>
      <c r="CA53" s="25"/>
      <c r="CB53" s="25"/>
      <c r="CC53" s="25"/>
      <c r="CD53" s="25"/>
      <c r="CE53" s="25"/>
      <c r="CF53" s="25"/>
      <c r="CG53" s="54" t="s">
        <v>73</v>
      </c>
      <c r="CH53" s="35">
        <v>0</v>
      </c>
      <c r="CI53" s="46">
        <f>CH53/CH56</f>
        <v>0</v>
      </c>
      <c r="CJ53" s="47"/>
      <c r="CK53"/>
      <c r="CL53"/>
      <c r="CM53"/>
      <c r="CN53"/>
      <c r="CR53" s="185"/>
      <c r="CS53" s="185"/>
      <c r="CT53" s="185"/>
      <c r="CU53" s="185"/>
      <c r="CV53" s="185"/>
      <c r="CW53" s="185"/>
      <c r="CX53" s="185"/>
      <c r="CY53" s="185"/>
      <c r="CZ53" s="47"/>
    </row>
    <row r="54" spans="1:104" ht="15" customHeight="1" x14ac:dyDescent="0.25">
      <c r="A54" s="442"/>
      <c r="B54" s="10">
        <v>52</v>
      </c>
      <c r="C54" s="9">
        <v>697</v>
      </c>
      <c r="D54" s="224">
        <v>30214290</v>
      </c>
      <c r="E54" s="224" t="s">
        <v>517</v>
      </c>
      <c r="F54" s="224" t="s">
        <v>521</v>
      </c>
      <c r="G54" s="224" t="s">
        <v>524</v>
      </c>
      <c r="H54" s="224" t="s">
        <v>48</v>
      </c>
      <c r="I54" s="227">
        <v>44920.584027777775</v>
      </c>
      <c r="J54" s="224" t="s">
        <v>548</v>
      </c>
      <c r="K54" s="213" t="s">
        <v>126</v>
      </c>
      <c r="L54" s="214">
        <v>44914</v>
      </c>
      <c r="M54" s="215">
        <v>0.64097222222222217</v>
      </c>
      <c r="N54" s="216" t="s">
        <v>548</v>
      </c>
      <c r="O54" s="2">
        <v>44920</v>
      </c>
      <c r="P54" s="3">
        <v>0.58402777777777781</v>
      </c>
      <c r="Q54" s="2">
        <v>44920</v>
      </c>
      <c r="R54" s="3">
        <v>0.57013888888888886</v>
      </c>
      <c r="S54" s="216" t="s">
        <v>548</v>
      </c>
      <c r="T54" s="214">
        <v>44920</v>
      </c>
      <c r="U54" s="215">
        <v>0.58472222222222225</v>
      </c>
      <c r="V54" s="216" t="s">
        <v>548</v>
      </c>
      <c r="W54" s="12">
        <f t="shared" si="0"/>
        <v>6.944444467080757E-4</v>
      </c>
      <c r="X54" s="13">
        <v>44923</v>
      </c>
      <c r="Y54" s="14">
        <v>0.54652777777777783</v>
      </c>
      <c r="Z54" s="216" t="s">
        <v>548</v>
      </c>
      <c r="AA54" s="15">
        <f t="shared" si="1"/>
        <v>2.9618055555547471</v>
      </c>
      <c r="AB54" s="13">
        <v>44927</v>
      </c>
      <c r="AC54" s="14">
        <v>0.71944444444444444</v>
      </c>
      <c r="AD54" s="216" t="s">
        <v>548</v>
      </c>
      <c r="AE54" s="15">
        <f t="shared" si="2"/>
        <v>4.1729166666700621</v>
      </c>
      <c r="AF54" s="214">
        <v>44928</v>
      </c>
      <c r="AG54" s="215">
        <v>0.81180555555555556</v>
      </c>
      <c r="AH54" s="216" t="s">
        <v>548</v>
      </c>
      <c r="AI54" s="11" t="s">
        <v>570</v>
      </c>
      <c r="AJ54" s="15">
        <f t="shared" si="3"/>
        <v>8.2270833333313931</v>
      </c>
      <c r="AK54" s="214">
        <v>45053</v>
      </c>
      <c r="AL54" s="215">
        <v>0.4145833333333333</v>
      </c>
      <c r="AM54" s="216" t="s">
        <v>548</v>
      </c>
      <c r="AN54" s="15"/>
      <c r="AO54" s="16"/>
      <c r="AP54" s="17"/>
      <c r="AQ54" s="18">
        <f t="shared" si="4"/>
        <v>-44920.584722222222</v>
      </c>
      <c r="AR54" s="16"/>
      <c r="AS54" s="17"/>
      <c r="AT54" s="216"/>
      <c r="AU54" s="19">
        <f t="shared" si="5"/>
        <v>-44920.584722222222</v>
      </c>
      <c r="AV54" s="217"/>
      <c r="AW54" s="217" t="s">
        <v>1321</v>
      </c>
      <c r="AX54" s="20" t="s">
        <v>132</v>
      </c>
      <c r="AY54" s="20" t="s">
        <v>134</v>
      </c>
      <c r="AZ54" s="20" t="s">
        <v>144</v>
      </c>
      <c r="BA54" s="369" t="s">
        <v>180</v>
      </c>
      <c r="BB54" s="270" t="s">
        <v>960</v>
      </c>
      <c r="BC54" s="264" t="s">
        <v>961</v>
      </c>
      <c r="BD54" s="24"/>
      <c r="BE54" s="23" t="s">
        <v>74</v>
      </c>
      <c r="BF54" s="23"/>
      <c r="BK54" s="25"/>
      <c r="BL54" s="25"/>
      <c r="BM54" s="25"/>
      <c r="BN54" s="25"/>
      <c r="BO54" s="25"/>
      <c r="BP54" s="25"/>
      <c r="BQ54" s="25"/>
      <c r="BR54" s="25"/>
      <c r="BS54" s="25"/>
      <c r="BT54" s="25"/>
      <c r="BU54" s="25"/>
      <c r="BV54" s="25"/>
      <c r="BW54"/>
      <c r="BX54"/>
      <c r="BY54"/>
      <c r="BZ54" s="25"/>
      <c r="CA54" s="25"/>
      <c r="CB54" s="25"/>
      <c r="CC54" s="25"/>
      <c r="CD54" s="25"/>
      <c r="CE54" s="25"/>
      <c r="CF54" s="25"/>
      <c r="CG54" s="51" t="s">
        <v>75</v>
      </c>
      <c r="CH54" s="44">
        <v>29</v>
      </c>
      <c r="CI54" s="46">
        <f>CH54/CH56</f>
        <v>0.90625</v>
      </c>
      <c r="CJ54" s="55"/>
      <c r="CK54"/>
      <c r="CL54"/>
      <c r="CM54"/>
      <c r="CN54"/>
      <c r="CR54" s="185"/>
      <c r="CS54" s="185"/>
      <c r="CT54" s="185"/>
      <c r="CU54" s="185"/>
      <c r="CV54" s="185"/>
      <c r="CW54" s="185"/>
      <c r="CX54" s="185"/>
      <c r="CY54" s="185"/>
      <c r="CZ54" s="47"/>
    </row>
    <row r="55" spans="1:104" ht="15" customHeight="1" x14ac:dyDescent="0.25">
      <c r="A55" s="442"/>
      <c r="B55" s="10">
        <v>53</v>
      </c>
      <c r="C55" s="5">
        <v>715</v>
      </c>
      <c r="D55" s="224">
        <v>30241624</v>
      </c>
      <c r="E55" s="224" t="s">
        <v>519</v>
      </c>
      <c r="F55" s="224" t="s">
        <v>523</v>
      </c>
      <c r="G55" s="224" t="s">
        <v>524</v>
      </c>
      <c r="H55" s="224" t="s">
        <v>538</v>
      </c>
      <c r="I55" s="227">
        <v>44920.614583333336</v>
      </c>
      <c r="J55" s="224" t="s">
        <v>549</v>
      </c>
      <c r="K55" s="213" t="s">
        <v>39</v>
      </c>
      <c r="L55" s="214">
        <v>44920</v>
      </c>
      <c r="M55" s="215">
        <v>0.61458333333333337</v>
      </c>
      <c r="N55" s="216" t="s">
        <v>549</v>
      </c>
      <c r="O55" s="2">
        <v>44920</v>
      </c>
      <c r="P55" s="215">
        <v>0.61458333333333337</v>
      </c>
      <c r="Q55" s="2"/>
      <c r="R55" s="3"/>
      <c r="S55" s="11"/>
      <c r="T55" s="214">
        <v>44920</v>
      </c>
      <c r="U55" s="215">
        <v>0.61458333333333337</v>
      </c>
      <c r="V55" s="216" t="s">
        <v>549</v>
      </c>
      <c r="W55" s="12">
        <f t="shared" si="0"/>
        <v>0</v>
      </c>
      <c r="X55" s="13"/>
      <c r="Y55" s="14"/>
      <c r="Z55" s="11"/>
      <c r="AA55" s="15">
        <f t="shared" si="1"/>
        <v>-44920.614583333336</v>
      </c>
      <c r="AB55" s="13"/>
      <c r="AC55" s="14"/>
      <c r="AD55" s="11"/>
      <c r="AE55" s="15">
        <f t="shared" si="2"/>
        <v>0</v>
      </c>
      <c r="AF55" s="214"/>
      <c r="AG55" s="215"/>
      <c r="AH55" s="216"/>
      <c r="AI55" s="11"/>
      <c r="AJ55" s="15">
        <f t="shared" si="3"/>
        <v>-44920.614583333336</v>
      </c>
      <c r="AK55" s="214"/>
      <c r="AL55" s="215"/>
      <c r="AM55" s="216"/>
      <c r="AN55" s="15">
        <f>(AL55+AK55)-(U55+T55)</f>
        <v>-44920.614583333336</v>
      </c>
      <c r="AO55" s="16">
        <v>44920</v>
      </c>
      <c r="AP55" s="17">
        <v>0.62013888888888891</v>
      </c>
      <c r="AQ55" s="18">
        <f t="shared" si="4"/>
        <v>5.5555555518367328E-3</v>
      </c>
      <c r="AR55" s="16">
        <v>44920</v>
      </c>
      <c r="AS55" s="17">
        <v>0.62013888888888891</v>
      </c>
      <c r="AT55" s="216" t="s">
        <v>549</v>
      </c>
      <c r="AU55" s="19">
        <f t="shared" si="5"/>
        <v>5.5555555518367328E-3</v>
      </c>
      <c r="AV55" s="217"/>
      <c r="AW55" s="217"/>
      <c r="AX55" s="20" t="s">
        <v>148</v>
      </c>
      <c r="AY55" s="20" t="s">
        <v>150</v>
      </c>
      <c r="AZ55" s="20" t="s">
        <v>206</v>
      </c>
      <c r="BA55" s="369" t="s">
        <v>436</v>
      </c>
      <c r="BB55" s="270" t="s">
        <v>962</v>
      </c>
      <c r="BC55" s="264" t="s">
        <v>963</v>
      </c>
      <c r="BD55" s="24"/>
      <c r="BE55" s="23" t="s">
        <v>74</v>
      </c>
      <c r="BF55" s="23"/>
      <c r="BK55" s="25"/>
      <c r="BL55" s="25"/>
      <c r="BM55" s="25"/>
      <c r="BN55" s="25"/>
      <c r="BO55" s="25"/>
      <c r="BP55" s="25"/>
      <c r="BQ55" s="25"/>
      <c r="BR55" s="25"/>
      <c r="BS55" s="25"/>
      <c r="BT55" s="25"/>
      <c r="BU55" s="25"/>
      <c r="BV55" s="25"/>
      <c r="BW55"/>
      <c r="BX55"/>
      <c r="BY55"/>
      <c r="BZ55" s="25"/>
      <c r="CA55" s="25"/>
      <c r="CB55" s="25"/>
      <c r="CC55" s="25"/>
      <c r="CD55" s="25"/>
      <c r="CE55" s="25"/>
      <c r="CF55" s="25"/>
      <c r="CG55" s="51" t="s">
        <v>76</v>
      </c>
      <c r="CH55" s="44">
        <v>3</v>
      </c>
      <c r="CI55" s="46">
        <f>CH55/CH56</f>
        <v>9.375E-2</v>
      </c>
      <c r="CJ55" s="55"/>
      <c r="CK55"/>
      <c r="CL55"/>
      <c r="CM55"/>
      <c r="CN55"/>
      <c r="CR55" s="185"/>
      <c r="CS55" s="185"/>
      <c r="CT55" s="185"/>
      <c r="CU55" s="185"/>
      <c r="CV55" s="185"/>
      <c r="CW55" s="185"/>
      <c r="CX55" s="185"/>
      <c r="CY55" s="185"/>
      <c r="CZ55" s="47"/>
    </row>
    <row r="56" spans="1:104" ht="15" customHeight="1" x14ac:dyDescent="0.25">
      <c r="A56" s="442"/>
      <c r="B56" s="26">
        <v>54</v>
      </c>
      <c r="C56" s="9">
        <v>718</v>
      </c>
      <c r="D56" s="224">
        <v>1259164</v>
      </c>
      <c r="E56" s="224" t="s">
        <v>519</v>
      </c>
      <c r="F56" s="224" t="s">
        <v>522</v>
      </c>
      <c r="G56" s="224" t="s">
        <v>525</v>
      </c>
      <c r="H56" s="224" t="s">
        <v>545</v>
      </c>
      <c r="I56" s="227">
        <v>44920.692361111112</v>
      </c>
      <c r="J56" s="224" t="s">
        <v>548</v>
      </c>
      <c r="K56" s="213" t="s">
        <v>63</v>
      </c>
      <c r="L56" s="214">
        <v>44920</v>
      </c>
      <c r="M56" s="215">
        <v>0.7006944444444444</v>
      </c>
      <c r="N56" s="216" t="s">
        <v>548</v>
      </c>
      <c r="O56" s="2">
        <v>44920</v>
      </c>
      <c r="P56" s="3">
        <v>0.69236111111111109</v>
      </c>
      <c r="Q56" s="2"/>
      <c r="R56" s="3"/>
      <c r="S56" s="11"/>
      <c r="T56" s="214">
        <v>44920</v>
      </c>
      <c r="U56" s="215">
        <v>0.69305555555555554</v>
      </c>
      <c r="V56" s="216" t="s">
        <v>548</v>
      </c>
      <c r="W56" s="12">
        <f t="shared" si="0"/>
        <v>6.944444467080757E-4</v>
      </c>
      <c r="X56" s="13">
        <v>44920</v>
      </c>
      <c r="Y56" s="14">
        <v>0.49374999999999997</v>
      </c>
      <c r="Z56" s="216" t="s">
        <v>548</v>
      </c>
      <c r="AA56" s="15">
        <f t="shared" si="1"/>
        <v>-0.1993055555576575</v>
      </c>
      <c r="AB56" s="13"/>
      <c r="AC56" s="14"/>
      <c r="AD56" s="11"/>
      <c r="AE56" s="15">
        <f t="shared" si="2"/>
        <v>-44920.493750000001</v>
      </c>
      <c r="AF56" s="214"/>
      <c r="AG56" s="215"/>
      <c r="AH56" s="216"/>
      <c r="AI56" s="11"/>
      <c r="AJ56" s="15">
        <f t="shared" si="3"/>
        <v>-44920.693055555559</v>
      </c>
      <c r="AK56" s="214"/>
      <c r="AL56" s="215"/>
      <c r="AM56" s="216"/>
      <c r="AN56" s="15"/>
      <c r="AO56" s="16">
        <v>44921</v>
      </c>
      <c r="AP56" s="17">
        <v>0.57222222222222219</v>
      </c>
      <c r="AQ56" s="18">
        <f t="shared" si="4"/>
        <v>0.87916666666569654</v>
      </c>
      <c r="AR56" s="16">
        <v>44923</v>
      </c>
      <c r="AS56" s="17">
        <v>0.49305555555555558</v>
      </c>
      <c r="AT56" s="216" t="s">
        <v>548</v>
      </c>
      <c r="AU56" s="19">
        <f t="shared" si="5"/>
        <v>2.7999999999956344</v>
      </c>
      <c r="AV56" s="217"/>
      <c r="AW56" s="217"/>
      <c r="AX56" s="20" t="s">
        <v>140</v>
      </c>
      <c r="AY56" s="20" t="s">
        <v>168</v>
      </c>
      <c r="AZ56" s="20" t="s">
        <v>1110</v>
      </c>
      <c r="BA56" s="369" t="s">
        <v>496</v>
      </c>
      <c r="BB56" s="270" t="s">
        <v>965</v>
      </c>
      <c r="BC56" s="264" t="s">
        <v>964</v>
      </c>
      <c r="BD56" s="24"/>
      <c r="BE56" s="23" t="s">
        <v>74</v>
      </c>
      <c r="BF56" s="23"/>
      <c r="BK56" s="25"/>
      <c r="BL56" s="25"/>
      <c r="BM56" s="25"/>
      <c r="BN56" s="25"/>
      <c r="BO56" s="25"/>
      <c r="BP56" s="25"/>
      <c r="BQ56" s="25"/>
      <c r="BR56" s="25"/>
      <c r="BS56" s="25"/>
      <c r="BT56" s="25"/>
      <c r="BU56" s="25"/>
      <c r="BV56" s="25"/>
      <c r="BW56"/>
      <c r="BX56"/>
      <c r="BY56"/>
      <c r="BZ56" s="25"/>
      <c r="CA56" s="25"/>
      <c r="CB56" s="25"/>
      <c r="CC56" s="25"/>
      <c r="CD56" s="25"/>
      <c r="CE56" s="25"/>
      <c r="CF56" s="25"/>
      <c r="CG56" s="57" t="s">
        <v>67</v>
      </c>
      <c r="CH56" s="58">
        <f>CH53+CH54+CH55</f>
        <v>32</v>
      </c>
      <c r="CI56" s="59">
        <f>SUM(CI53:CI55)</f>
        <v>1</v>
      </c>
      <c r="CJ56" s="49"/>
      <c r="CK56"/>
      <c r="CL56"/>
      <c r="CM56"/>
      <c r="CN56"/>
      <c r="CR56" s="185"/>
      <c r="CS56" s="185"/>
      <c r="CT56" s="185"/>
      <c r="CU56" s="185"/>
      <c r="CV56" s="185"/>
      <c r="CW56" s="185"/>
      <c r="CX56" s="185"/>
      <c r="CY56" s="185"/>
      <c r="CZ56" s="47"/>
    </row>
    <row r="57" spans="1:104" ht="15" customHeight="1" x14ac:dyDescent="0.25">
      <c r="A57" s="442"/>
      <c r="B57" s="10">
        <v>55</v>
      </c>
      <c r="C57" s="5">
        <v>729</v>
      </c>
      <c r="D57" s="224">
        <v>1787988</v>
      </c>
      <c r="E57" s="224" t="s">
        <v>519</v>
      </c>
      <c r="F57" s="224" t="s">
        <v>522</v>
      </c>
      <c r="G57" s="224" t="s">
        <v>526</v>
      </c>
      <c r="H57" s="224" t="s">
        <v>44</v>
      </c>
      <c r="I57" s="227">
        <v>44921.632638888892</v>
      </c>
      <c r="J57" s="224" t="s">
        <v>548</v>
      </c>
      <c r="K57" s="213" t="s">
        <v>63</v>
      </c>
      <c r="L57" s="214">
        <v>44921</v>
      </c>
      <c r="M57" s="215">
        <v>0.63263888888888886</v>
      </c>
      <c r="N57" s="216" t="s">
        <v>548</v>
      </c>
      <c r="O57" s="214">
        <v>44921</v>
      </c>
      <c r="P57" s="3">
        <v>0.63263888888888886</v>
      </c>
      <c r="Q57" s="2"/>
      <c r="R57" s="3"/>
      <c r="S57" s="11"/>
      <c r="T57" s="214">
        <v>44921</v>
      </c>
      <c r="U57" s="215">
        <v>0.63263888888888886</v>
      </c>
      <c r="V57" s="216" t="s">
        <v>548</v>
      </c>
      <c r="W57" s="12">
        <f t="shared" si="0"/>
        <v>0</v>
      </c>
      <c r="X57" s="13"/>
      <c r="Y57" s="14"/>
      <c r="Z57" s="11"/>
      <c r="AA57" s="15">
        <f t="shared" si="1"/>
        <v>-44921.632638888892</v>
      </c>
      <c r="AB57" s="13"/>
      <c r="AC57" s="14"/>
      <c r="AD57" s="11"/>
      <c r="AE57" s="15">
        <f t="shared" si="2"/>
        <v>0</v>
      </c>
      <c r="AF57" s="214"/>
      <c r="AG57" s="215"/>
      <c r="AH57" s="216"/>
      <c r="AI57" s="11"/>
      <c r="AJ57" s="15">
        <f t="shared" si="3"/>
        <v>-44921.632638888892</v>
      </c>
      <c r="AK57" s="214"/>
      <c r="AL57" s="215"/>
      <c r="AM57" s="216"/>
      <c r="AN57" s="15"/>
      <c r="AO57" s="16">
        <v>44923</v>
      </c>
      <c r="AP57" s="17">
        <v>0.65277777777777779</v>
      </c>
      <c r="AQ57" s="18">
        <f t="shared" si="4"/>
        <v>2.0201388888890506</v>
      </c>
      <c r="AR57" s="16">
        <v>44923</v>
      </c>
      <c r="AS57" s="17">
        <v>0.65277777777777779</v>
      </c>
      <c r="AT57" s="216" t="s">
        <v>548</v>
      </c>
      <c r="AU57" s="19">
        <f t="shared" si="5"/>
        <v>2.0201388888890506</v>
      </c>
      <c r="AV57" s="217"/>
      <c r="AW57" s="217"/>
      <c r="AX57" s="20" t="s">
        <v>148</v>
      </c>
      <c r="AY57" s="20" t="s">
        <v>150</v>
      </c>
      <c r="AZ57" s="20" t="s">
        <v>1111</v>
      </c>
      <c r="BA57" s="369" t="s">
        <v>390</v>
      </c>
      <c r="BB57" s="270" t="s">
        <v>966</v>
      </c>
      <c r="BC57" s="264" t="s">
        <v>967</v>
      </c>
      <c r="BD57" s="24"/>
      <c r="BE57" s="23" t="s">
        <v>74</v>
      </c>
      <c r="BF57" s="23"/>
      <c r="BK57" s="25"/>
      <c r="BL57" s="25"/>
      <c r="BM57" s="25"/>
      <c r="BN57" s="25"/>
      <c r="BO57" s="25"/>
      <c r="BP57" s="25"/>
      <c r="BQ57" s="25"/>
      <c r="BR57" s="25"/>
      <c r="BS57" s="25"/>
      <c r="BT57" s="25"/>
      <c r="BU57" s="25"/>
      <c r="BV57" s="25"/>
      <c r="BW57"/>
      <c r="BX57" s="25"/>
      <c r="BY57" s="25"/>
      <c r="BZ57" s="25"/>
      <c r="CA57" s="25"/>
      <c r="CB57" s="25"/>
      <c r="CC57" s="25"/>
      <c r="CD57" s="25"/>
      <c r="CE57" s="25"/>
      <c r="CF57" s="25"/>
      <c r="CG57" s="54" t="s">
        <v>77</v>
      </c>
      <c r="CH57" s="54">
        <v>24</v>
      </c>
      <c r="CI57" s="297">
        <f>CH57/CH60</f>
        <v>0.75</v>
      </c>
      <c r="CJ57" s="49"/>
      <c r="CK57"/>
      <c r="CL57"/>
      <c r="CM57"/>
      <c r="CN57"/>
      <c r="CR57" s="25"/>
      <c r="CS57" s="25"/>
      <c r="CT57" s="25"/>
      <c r="CU57" s="25"/>
      <c r="CV57" s="25"/>
      <c r="CW57" s="25"/>
      <c r="CX57" s="25"/>
      <c r="CY57" s="47"/>
      <c r="CZ57" s="47"/>
    </row>
    <row r="58" spans="1:104" ht="17.25" customHeight="1" x14ac:dyDescent="0.25">
      <c r="A58" s="442"/>
      <c r="B58" s="10">
        <v>56</v>
      </c>
      <c r="C58" s="9">
        <v>722</v>
      </c>
      <c r="D58" s="224">
        <v>30119064</v>
      </c>
      <c r="E58" s="224" t="s">
        <v>517</v>
      </c>
      <c r="F58" s="224" t="s">
        <v>521</v>
      </c>
      <c r="G58" s="224" t="s">
        <v>526</v>
      </c>
      <c r="H58" s="224" t="s">
        <v>54</v>
      </c>
      <c r="I58" s="227">
        <v>44921.875</v>
      </c>
      <c r="J58" s="224" t="s">
        <v>549</v>
      </c>
      <c r="K58" s="213" t="s">
        <v>126</v>
      </c>
      <c r="L58" s="214">
        <v>44920</v>
      </c>
      <c r="M58" s="215">
        <v>0.83888888888888891</v>
      </c>
      <c r="N58" s="216" t="s">
        <v>549</v>
      </c>
      <c r="O58" s="214">
        <v>44921</v>
      </c>
      <c r="P58" s="3">
        <v>0.375</v>
      </c>
      <c r="Q58" s="214">
        <v>44921</v>
      </c>
      <c r="R58" s="3">
        <v>0.37638888888888888</v>
      </c>
      <c r="S58" s="216" t="s">
        <v>549</v>
      </c>
      <c r="T58" s="214">
        <v>44921</v>
      </c>
      <c r="U58" s="215">
        <v>0.87638888888888899</v>
      </c>
      <c r="V58" s="216" t="s">
        <v>549</v>
      </c>
      <c r="W58" s="12">
        <f t="shared" si="0"/>
        <v>0.50138888888614019</v>
      </c>
      <c r="X58" s="13">
        <v>44929</v>
      </c>
      <c r="Y58" s="14">
        <v>0.41944444444444445</v>
      </c>
      <c r="Z58" s="216" t="s">
        <v>549</v>
      </c>
      <c r="AA58" s="15">
        <f t="shared" si="1"/>
        <v>7.5430555555576575</v>
      </c>
      <c r="AB58" s="13"/>
      <c r="AC58" s="14"/>
      <c r="AD58" s="11"/>
      <c r="AE58" s="15">
        <f t="shared" si="2"/>
        <v>-44929.419444444444</v>
      </c>
      <c r="AF58" s="214"/>
      <c r="AG58" s="215"/>
      <c r="AH58" s="216"/>
      <c r="AI58" s="11"/>
      <c r="AJ58" s="15">
        <f t="shared" si="3"/>
        <v>-44921.876388888886</v>
      </c>
      <c r="AK58" s="214"/>
      <c r="AL58" s="215"/>
      <c r="AM58" s="216"/>
      <c r="AN58" s="15"/>
      <c r="AO58" s="16">
        <v>44938</v>
      </c>
      <c r="AP58" s="17">
        <v>0.62638888888888888</v>
      </c>
      <c r="AQ58" s="18">
        <f t="shared" si="4"/>
        <v>16.75</v>
      </c>
      <c r="AR58" s="16">
        <v>44938</v>
      </c>
      <c r="AS58" s="17">
        <v>0.62638888888888888</v>
      </c>
      <c r="AT58" s="216" t="s">
        <v>549</v>
      </c>
      <c r="AU58" s="19">
        <f t="shared" si="5"/>
        <v>16.75</v>
      </c>
      <c r="AV58" s="217"/>
      <c r="AW58" s="217"/>
      <c r="AX58" s="20" t="s">
        <v>132</v>
      </c>
      <c r="AY58" s="20" t="s">
        <v>134</v>
      </c>
      <c r="AZ58" s="20" t="s">
        <v>144</v>
      </c>
      <c r="BA58" s="369" t="s">
        <v>180</v>
      </c>
      <c r="BB58" s="270" t="s">
        <v>968</v>
      </c>
      <c r="BC58" s="264" t="s">
        <v>969</v>
      </c>
      <c r="BD58" s="24"/>
      <c r="BE58" s="23" t="s">
        <v>74</v>
      </c>
      <c r="BF58" s="23"/>
      <c r="BK58" s="25"/>
      <c r="BL58" s="25"/>
      <c r="BM58" s="25"/>
      <c r="BN58" s="25"/>
      <c r="BO58" s="25"/>
      <c r="BP58" s="25"/>
      <c r="BQ58" s="25"/>
      <c r="BR58" s="25"/>
      <c r="BS58" s="25"/>
      <c r="BT58" s="25"/>
      <c r="BU58" s="25"/>
      <c r="BV58" s="25"/>
      <c r="BW58"/>
      <c r="BX58" s="25"/>
      <c r="BY58" s="25"/>
      <c r="BZ58" s="25"/>
      <c r="CA58" s="25"/>
      <c r="CB58" s="25"/>
      <c r="CC58" s="25"/>
      <c r="CD58" s="25"/>
      <c r="CE58" s="25"/>
      <c r="CF58" s="25"/>
      <c r="CG58" s="54" t="s">
        <v>78</v>
      </c>
      <c r="CH58" s="54">
        <v>5</v>
      </c>
      <c r="CI58" s="297">
        <f>CH58/CH60</f>
        <v>0.15625</v>
      </c>
      <c r="CJ58" s="49"/>
      <c r="CK58"/>
      <c r="CL58"/>
      <c r="CM58"/>
      <c r="CN58"/>
      <c r="CR58" s="25"/>
      <c r="CS58" s="25"/>
      <c r="CT58" s="25"/>
      <c r="CU58" s="25"/>
      <c r="CV58" s="25"/>
      <c r="CW58" s="25"/>
      <c r="CX58" s="25"/>
      <c r="CY58" s="47"/>
      <c r="CZ58" s="47"/>
    </row>
    <row r="59" spans="1:104" ht="17.25" customHeight="1" x14ac:dyDescent="0.25">
      <c r="A59" s="442"/>
      <c r="B59" s="10">
        <v>57</v>
      </c>
      <c r="C59" s="9">
        <v>719</v>
      </c>
      <c r="D59" s="224">
        <v>30012477</v>
      </c>
      <c r="E59" s="224" t="s">
        <v>517</v>
      </c>
      <c r="F59" s="224" t="s">
        <v>521</v>
      </c>
      <c r="G59" s="224" t="s">
        <v>524</v>
      </c>
      <c r="H59" s="224" t="s">
        <v>532</v>
      </c>
      <c r="I59" s="227">
        <v>44922.646527777775</v>
      </c>
      <c r="J59" s="224" t="s">
        <v>548</v>
      </c>
      <c r="K59" s="213" t="s">
        <v>126</v>
      </c>
      <c r="L59" s="214">
        <v>44920</v>
      </c>
      <c r="M59" s="215">
        <v>0.7416666666666667</v>
      </c>
      <c r="N59" s="216" t="s">
        <v>548</v>
      </c>
      <c r="O59" s="2">
        <v>44922</v>
      </c>
      <c r="P59" s="3">
        <v>0.64652777777777781</v>
      </c>
      <c r="Q59" s="2">
        <v>44922</v>
      </c>
      <c r="R59" s="3">
        <v>0.4909722222222222</v>
      </c>
      <c r="S59" s="216" t="s">
        <v>548</v>
      </c>
      <c r="T59" s="214">
        <v>44922</v>
      </c>
      <c r="U59" s="215">
        <v>0.64722222222222225</v>
      </c>
      <c r="V59" s="216" t="s">
        <v>548</v>
      </c>
      <c r="W59" s="12">
        <f t="shared" si="0"/>
        <v>6.944444467080757E-4</v>
      </c>
      <c r="X59" s="13">
        <v>44923</v>
      </c>
      <c r="Y59" s="14">
        <v>0.54722222222222217</v>
      </c>
      <c r="Z59" s="216" t="s">
        <v>548</v>
      </c>
      <c r="AA59" s="15">
        <f t="shared" si="1"/>
        <v>0.90000000000145519</v>
      </c>
      <c r="AB59" s="13">
        <v>44927</v>
      </c>
      <c r="AC59" s="14">
        <v>0.72013888888888899</v>
      </c>
      <c r="AD59" s="216" t="s">
        <v>548</v>
      </c>
      <c r="AE59" s="15">
        <f t="shared" si="2"/>
        <v>4.1729166666627862</v>
      </c>
      <c r="AF59" s="214">
        <v>44928</v>
      </c>
      <c r="AG59" s="215">
        <v>0.81180555555555556</v>
      </c>
      <c r="AH59" s="216" t="s">
        <v>548</v>
      </c>
      <c r="AI59" s="11" t="s">
        <v>570</v>
      </c>
      <c r="AJ59" s="15">
        <f t="shared" si="3"/>
        <v>6.1645833333313931</v>
      </c>
      <c r="AK59" s="214"/>
      <c r="AL59" s="215"/>
      <c r="AM59" s="216"/>
      <c r="AN59" s="15">
        <f>(AL59+AK59)-(U59+T59)</f>
        <v>-44922.647222222222</v>
      </c>
      <c r="AO59" s="16">
        <v>44984</v>
      </c>
      <c r="AP59" s="17">
        <v>0.55833333333333335</v>
      </c>
      <c r="AQ59" s="18">
        <f t="shared" si="4"/>
        <v>61.911111111112405</v>
      </c>
      <c r="AR59" s="16">
        <v>44984</v>
      </c>
      <c r="AS59" s="17">
        <v>0.55833333333333335</v>
      </c>
      <c r="AT59" s="216" t="s">
        <v>548</v>
      </c>
      <c r="AU59" s="19">
        <f t="shared" si="5"/>
        <v>61.911111111112405</v>
      </c>
      <c r="AV59" s="217"/>
      <c r="AW59" s="217" t="s">
        <v>1316</v>
      </c>
      <c r="AX59" s="20" t="s">
        <v>132</v>
      </c>
      <c r="AY59" s="20" t="s">
        <v>134</v>
      </c>
      <c r="AZ59" s="20" t="s">
        <v>136</v>
      </c>
      <c r="BA59" s="369" t="s">
        <v>146</v>
      </c>
      <c r="BB59" s="270" t="s">
        <v>970</v>
      </c>
      <c r="BC59" s="264" t="s">
        <v>971</v>
      </c>
      <c r="BD59" s="24"/>
      <c r="BE59" s="23" t="s">
        <v>74</v>
      </c>
      <c r="BF59" s="23"/>
      <c r="BK59" s="25"/>
      <c r="BL59" s="25"/>
      <c r="BM59" s="25"/>
      <c r="BN59" s="25"/>
      <c r="BO59" s="25"/>
      <c r="BP59" s="25"/>
      <c r="BQ59" s="25"/>
      <c r="BR59" s="25"/>
      <c r="BS59" s="25"/>
      <c r="BT59" s="25"/>
      <c r="BU59" s="25"/>
      <c r="BV59" s="25"/>
      <c r="BW59"/>
      <c r="BX59" s="25"/>
      <c r="BY59" s="25"/>
      <c r="BZ59" s="25"/>
      <c r="CA59" s="25"/>
      <c r="CB59" s="25"/>
      <c r="CC59" s="25"/>
      <c r="CD59" s="25"/>
      <c r="CE59" s="25"/>
      <c r="CF59" s="25"/>
      <c r="CG59" s="54" t="s">
        <v>81</v>
      </c>
      <c r="CH59" s="54">
        <v>3</v>
      </c>
      <c r="CI59" s="297">
        <f>CH59/CH60</f>
        <v>9.375E-2</v>
      </c>
      <c r="CJ59" s="49"/>
      <c r="CK59"/>
      <c r="CL59"/>
      <c r="CM59"/>
      <c r="CN59"/>
      <c r="CR59" s="25"/>
      <c r="CS59" s="25"/>
      <c r="CT59" s="25"/>
      <c r="CU59" s="25"/>
      <c r="CV59" s="25"/>
      <c r="CW59" s="25"/>
      <c r="CX59" s="25"/>
      <c r="CY59" s="47"/>
      <c r="CZ59" s="47"/>
    </row>
    <row r="60" spans="1:104" ht="17.25" customHeight="1" x14ac:dyDescent="0.25">
      <c r="A60" s="442"/>
      <c r="B60" s="26">
        <v>58</v>
      </c>
      <c r="C60" s="5">
        <v>725</v>
      </c>
      <c r="D60" s="224">
        <v>30182531</v>
      </c>
      <c r="E60" s="224" t="s">
        <v>519</v>
      </c>
      <c r="F60" s="224" t="s">
        <v>521</v>
      </c>
      <c r="G60" s="224" t="s">
        <v>526</v>
      </c>
      <c r="H60" s="224" t="s">
        <v>58</v>
      </c>
      <c r="I60" s="227">
        <v>44922.652777777781</v>
      </c>
      <c r="J60" s="224" t="s">
        <v>548</v>
      </c>
      <c r="K60" s="213" t="s">
        <v>39</v>
      </c>
      <c r="L60" s="214">
        <v>44922</v>
      </c>
      <c r="M60" s="215">
        <v>0.65277777777777779</v>
      </c>
      <c r="N60" s="216" t="s">
        <v>548</v>
      </c>
      <c r="O60" s="2">
        <v>44922</v>
      </c>
      <c r="P60" s="3">
        <v>0.65277777777777779</v>
      </c>
      <c r="Q60" s="2"/>
      <c r="R60" s="3"/>
      <c r="S60" s="11"/>
      <c r="T60" s="214">
        <v>44922</v>
      </c>
      <c r="U60" s="215">
        <v>0.65277777777777779</v>
      </c>
      <c r="V60" s="216" t="s">
        <v>548</v>
      </c>
      <c r="W60" s="12">
        <f t="shared" si="0"/>
        <v>0</v>
      </c>
      <c r="X60" s="13"/>
      <c r="Y60" s="14"/>
      <c r="Z60" s="11"/>
      <c r="AA60" s="15">
        <f t="shared" si="1"/>
        <v>-44922.652777777781</v>
      </c>
      <c r="AB60" s="13"/>
      <c r="AC60" s="14"/>
      <c r="AD60" s="11"/>
      <c r="AE60" s="15">
        <f t="shared" si="2"/>
        <v>0</v>
      </c>
      <c r="AF60" s="214"/>
      <c r="AG60" s="215"/>
      <c r="AH60" s="216"/>
      <c r="AI60" s="11"/>
      <c r="AJ60" s="15">
        <f t="shared" si="3"/>
        <v>-44922.652777777781</v>
      </c>
      <c r="AK60" s="214"/>
      <c r="AL60" s="215"/>
      <c r="AM60" s="216"/>
      <c r="AN60" s="15"/>
      <c r="AO60" s="16">
        <v>44922</v>
      </c>
      <c r="AP60" s="17">
        <v>0.65902777777777777</v>
      </c>
      <c r="AQ60" s="18">
        <f t="shared" si="4"/>
        <v>6.2499999985448085E-3</v>
      </c>
      <c r="AR60" s="16">
        <v>44922</v>
      </c>
      <c r="AS60" s="17">
        <v>0.65902777777777777</v>
      </c>
      <c r="AT60" s="216" t="s">
        <v>548</v>
      </c>
      <c r="AU60" s="19">
        <f t="shared" si="5"/>
        <v>6.2499999985448085E-3</v>
      </c>
      <c r="AV60" s="217"/>
      <c r="AW60" s="217"/>
      <c r="AX60" s="20" t="s">
        <v>148</v>
      </c>
      <c r="AY60" s="20" t="s">
        <v>150</v>
      </c>
      <c r="AZ60" s="20" t="s">
        <v>206</v>
      </c>
      <c r="BA60" s="369" t="s">
        <v>436</v>
      </c>
      <c r="BB60" s="270" t="s">
        <v>972</v>
      </c>
      <c r="BC60" s="264" t="s">
        <v>973</v>
      </c>
      <c r="BD60" s="24"/>
      <c r="BE60" s="23" t="s">
        <v>74</v>
      </c>
      <c r="BF60" s="23"/>
      <c r="BK60" s="25"/>
      <c r="BL60" s="25"/>
      <c r="BM60" s="25"/>
      <c r="BN60" s="25"/>
      <c r="BO60" s="25"/>
      <c r="BP60" s="25"/>
      <c r="BQ60" s="25"/>
      <c r="BR60" s="25"/>
      <c r="BS60" s="25"/>
      <c r="BT60" s="25"/>
      <c r="BU60" s="25"/>
      <c r="BV60" s="25"/>
      <c r="BW60"/>
      <c r="BX60" s="25"/>
      <c r="BY60" s="25"/>
      <c r="BZ60" s="25"/>
      <c r="CA60" s="25"/>
      <c r="CB60" s="25"/>
      <c r="CC60" s="25"/>
      <c r="CD60" s="25"/>
      <c r="CE60" s="25"/>
      <c r="CF60" s="25"/>
      <c r="CG60" s="298" t="s">
        <v>67</v>
      </c>
      <c r="CH60" s="298">
        <f>CH57+CH58+CH59</f>
        <v>32</v>
      </c>
      <c r="CI60" s="299">
        <f>CI57+CI58+CI59</f>
        <v>1</v>
      </c>
      <c r="CJ60" s="25"/>
      <c r="CK60"/>
      <c r="CL60"/>
      <c r="CM60"/>
      <c r="CN60"/>
      <c r="CR60" s="25"/>
      <c r="CS60" s="25"/>
      <c r="CT60" s="25"/>
      <c r="CU60" s="25"/>
      <c r="CV60" s="25"/>
      <c r="CW60" s="25"/>
      <c r="CX60" s="25"/>
      <c r="CY60" s="47"/>
      <c r="CZ60" s="47"/>
    </row>
    <row r="61" spans="1:104" ht="17.25" customHeight="1" x14ac:dyDescent="0.25">
      <c r="A61" s="442"/>
      <c r="B61" s="10">
        <v>59</v>
      </c>
      <c r="C61" s="5">
        <v>727</v>
      </c>
      <c r="D61" s="224">
        <v>30004314</v>
      </c>
      <c r="E61" s="224" t="s">
        <v>518</v>
      </c>
      <c r="F61" s="224" t="s">
        <v>521</v>
      </c>
      <c r="G61" s="224" t="s">
        <v>524</v>
      </c>
      <c r="H61" s="224" t="s">
        <v>540</v>
      </c>
      <c r="I61" s="227">
        <v>44923.470833333333</v>
      </c>
      <c r="J61" s="224" t="s">
        <v>548</v>
      </c>
      <c r="K61" s="213" t="s">
        <v>41</v>
      </c>
      <c r="L61" s="214">
        <v>44923</v>
      </c>
      <c r="M61" s="215">
        <v>0.45833333333333331</v>
      </c>
      <c r="N61" s="216" t="s">
        <v>548</v>
      </c>
      <c r="O61" s="2">
        <v>44923</v>
      </c>
      <c r="P61" s="3">
        <v>0.47083333333333338</v>
      </c>
      <c r="Q61" s="2">
        <v>44924</v>
      </c>
      <c r="R61" s="3">
        <v>0.5493055555555556</v>
      </c>
      <c r="S61" s="216" t="s">
        <v>548</v>
      </c>
      <c r="T61" s="214">
        <v>44924</v>
      </c>
      <c r="U61" s="215">
        <v>0.55763888888888891</v>
      </c>
      <c r="V61" s="216" t="s">
        <v>548</v>
      </c>
      <c r="W61" s="12">
        <f>(U61+T61)-(P61+O61)</f>
        <v>1.0868055555547471</v>
      </c>
      <c r="X61" s="13"/>
      <c r="Y61" s="14"/>
      <c r="Z61" s="11"/>
      <c r="AA61" s="15">
        <f t="shared" si="1"/>
        <v>-44924.557638888888</v>
      </c>
      <c r="AB61" s="13"/>
      <c r="AC61" s="14"/>
      <c r="AD61" s="11"/>
      <c r="AE61" s="15">
        <f t="shared" si="2"/>
        <v>0</v>
      </c>
      <c r="AF61" s="214"/>
      <c r="AG61" s="215"/>
      <c r="AH61" s="216"/>
      <c r="AI61" s="11"/>
      <c r="AJ61" s="15">
        <f t="shared" si="3"/>
        <v>-44924.557638888888</v>
      </c>
      <c r="AK61" s="214"/>
      <c r="AL61" s="215"/>
      <c r="AM61" s="216"/>
      <c r="AN61" s="15"/>
      <c r="AO61" s="16">
        <v>44924</v>
      </c>
      <c r="AP61" s="17">
        <v>0.59305555555555556</v>
      </c>
      <c r="AQ61" s="18">
        <f t="shared" si="4"/>
        <v>3.5416666665696539E-2</v>
      </c>
      <c r="AR61" s="16">
        <v>44926</v>
      </c>
      <c r="AS61" s="17">
        <v>0.47986111111111113</v>
      </c>
      <c r="AT61" s="216" t="s">
        <v>548</v>
      </c>
      <c r="AU61" s="19">
        <f t="shared" si="5"/>
        <v>1.922222222223354</v>
      </c>
      <c r="AV61" s="217"/>
      <c r="AW61" s="217" t="s">
        <v>1287</v>
      </c>
      <c r="AX61" s="20" t="s">
        <v>148</v>
      </c>
      <c r="AY61" s="20" t="s">
        <v>156</v>
      </c>
      <c r="AZ61" s="20" t="s">
        <v>210</v>
      </c>
      <c r="BA61" s="369" t="s">
        <v>440</v>
      </c>
      <c r="BB61" s="270" t="s">
        <v>974</v>
      </c>
      <c r="BC61" s="264" t="s">
        <v>975</v>
      </c>
      <c r="BD61" s="24"/>
      <c r="BE61" s="23" t="s">
        <v>74</v>
      </c>
      <c r="BF61" s="23"/>
      <c r="BK61" s="25"/>
      <c r="BL61" s="25"/>
      <c r="BM61" s="25"/>
      <c r="BN61" s="25"/>
      <c r="BO61" s="25"/>
      <c r="BP61" s="25"/>
      <c r="BQ61" s="25"/>
      <c r="BR61" s="25"/>
      <c r="BS61" s="25"/>
      <c r="BT61" s="25"/>
      <c r="BU61" s="25"/>
      <c r="BV61" s="25"/>
      <c r="BW61" s="25"/>
      <c r="BX61" s="25"/>
      <c r="BY61" s="25"/>
      <c r="BZ61" s="25"/>
      <c r="CA61" s="25"/>
      <c r="CB61" s="25"/>
      <c r="CC61" s="25"/>
      <c r="CD61" s="25"/>
      <c r="CE61" s="25"/>
      <c r="CF61" s="25"/>
      <c r="CJ61" s="25"/>
      <c r="CK61"/>
      <c r="CL61"/>
      <c r="CM61"/>
      <c r="CN61"/>
      <c r="CR61" s="25"/>
      <c r="CS61" s="25"/>
      <c r="CT61" s="25"/>
      <c r="CU61" s="25"/>
      <c r="CV61" s="25"/>
      <c r="CW61" s="25"/>
      <c r="CX61" s="25"/>
      <c r="CY61" s="47"/>
      <c r="CZ61" s="47"/>
    </row>
    <row r="62" spans="1:104" ht="18" customHeight="1" x14ac:dyDescent="0.25">
      <c r="A62" s="442"/>
      <c r="B62" s="26">
        <v>60</v>
      </c>
      <c r="C62" s="5">
        <v>723</v>
      </c>
      <c r="D62" s="224">
        <v>1784365</v>
      </c>
      <c r="E62" s="224" t="s">
        <v>518</v>
      </c>
      <c r="F62" s="224" t="s">
        <v>522</v>
      </c>
      <c r="G62" s="224" t="s">
        <v>526</v>
      </c>
      <c r="H62" s="224" t="s">
        <v>546</v>
      </c>
      <c r="I62" s="227">
        <v>44923.543749999997</v>
      </c>
      <c r="J62" s="224" t="s">
        <v>548</v>
      </c>
      <c r="K62" s="213" t="s">
        <v>41</v>
      </c>
      <c r="L62" s="214">
        <v>44921</v>
      </c>
      <c r="M62" s="215">
        <v>0.54166666666666663</v>
      </c>
      <c r="N62" s="216" t="s">
        <v>548</v>
      </c>
      <c r="O62" s="2">
        <v>44923</v>
      </c>
      <c r="P62" s="3">
        <v>0.54375000000000007</v>
      </c>
      <c r="Q62" s="2">
        <v>44923</v>
      </c>
      <c r="R62" s="3">
        <v>0.54305555555555551</v>
      </c>
      <c r="S62" s="216" t="s">
        <v>548</v>
      </c>
      <c r="T62" s="214">
        <v>44923</v>
      </c>
      <c r="U62" s="215">
        <v>0.5444444444444444</v>
      </c>
      <c r="V62" s="216" t="s">
        <v>548</v>
      </c>
      <c r="W62" s="12">
        <f>(U62+T62)-(P62+O62)</f>
        <v>6.944444467080757E-4</v>
      </c>
      <c r="X62" s="13"/>
      <c r="Y62" s="14"/>
      <c r="Z62" s="11"/>
      <c r="AA62" s="15">
        <f t="shared" si="1"/>
        <v>-44923.544444444444</v>
      </c>
      <c r="AB62" s="13"/>
      <c r="AC62" s="14"/>
      <c r="AD62" s="11"/>
      <c r="AE62" s="15">
        <f t="shared" si="2"/>
        <v>0</v>
      </c>
      <c r="AF62" s="214"/>
      <c r="AG62" s="215"/>
      <c r="AH62" s="216"/>
      <c r="AI62" s="11"/>
      <c r="AJ62" s="15">
        <f t="shared" si="3"/>
        <v>-44923.544444444444</v>
      </c>
      <c r="AK62" s="214"/>
      <c r="AL62" s="215"/>
      <c r="AM62" s="216"/>
      <c r="AN62" s="15"/>
      <c r="AO62" s="16">
        <v>44923</v>
      </c>
      <c r="AP62" s="17">
        <v>0.55486111111111114</v>
      </c>
      <c r="AQ62" s="18">
        <f t="shared" si="4"/>
        <v>1.0416666664241347E-2</v>
      </c>
      <c r="AR62" s="16">
        <v>44924</v>
      </c>
      <c r="AS62" s="17">
        <v>0.56180555555555556</v>
      </c>
      <c r="AT62" s="216" t="s">
        <v>548</v>
      </c>
      <c r="AU62" s="19">
        <f t="shared" si="5"/>
        <v>1.0173611111094942</v>
      </c>
      <c r="AV62" s="217"/>
      <c r="AW62" s="217" t="s">
        <v>1323</v>
      </c>
      <c r="AX62" s="20" t="s">
        <v>140</v>
      </c>
      <c r="AY62" s="20" t="s">
        <v>162</v>
      </c>
      <c r="AZ62" s="20" t="s">
        <v>1109</v>
      </c>
      <c r="BA62" s="369" t="s">
        <v>482</v>
      </c>
      <c r="BB62" s="270" t="s">
        <v>976</v>
      </c>
      <c r="BC62" s="264" t="s">
        <v>977</v>
      </c>
      <c r="BD62" s="24"/>
      <c r="BE62" s="23" t="s">
        <v>74</v>
      </c>
      <c r="BF62" s="23"/>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c r="CL62"/>
      <c r="CM62"/>
      <c r="CN62"/>
      <c r="CR62" s="25"/>
      <c r="CS62" s="25"/>
      <c r="CT62" s="25"/>
      <c r="CU62" s="25"/>
      <c r="CV62" s="25"/>
      <c r="CW62" s="25"/>
      <c r="CX62" s="25"/>
      <c r="CY62" s="47"/>
      <c r="CZ62" s="47"/>
    </row>
    <row r="63" spans="1:104" ht="17.25" customHeight="1" x14ac:dyDescent="0.25">
      <c r="A63" s="442"/>
      <c r="B63" s="10">
        <v>61</v>
      </c>
      <c r="C63" s="5">
        <v>425</v>
      </c>
      <c r="D63" s="224">
        <v>30216249</v>
      </c>
      <c r="E63" s="224" t="s">
        <v>517</v>
      </c>
      <c r="F63" s="224" t="s">
        <v>521</v>
      </c>
      <c r="G63" s="224" t="s">
        <v>524</v>
      </c>
      <c r="H63" s="224" t="s">
        <v>51</v>
      </c>
      <c r="I63" s="227">
        <v>44923.741666666669</v>
      </c>
      <c r="J63" s="224" t="s">
        <v>548</v>
      </c>
      <c r="K63" s="213" t="s">
        <v>39</v>
      </c>
      <c r="L63" s="214">
        <v>44854</v>
      </c>
      <c r="M63" s="215">
        <v>0.4201388888888889</v>
      </c>
      <c r="N63" s="216" t="s">
        <v>548</v>
      </c>
      <c r="O63" s="2">
        <v>44923</v>
      </c>
      <c r="P63" s="3">
        <v>0.7416666666666667</v>
      </c>
      <c r="Q63" s="2">
        <v>44894</v>
      </c>
      <c r="R63" s="3">
        <v>0.75138888888888899</v>
      </c>
      <c r="S63" s="216" t="s">
        <v>548</v>
      </c>
      <c r="T63" s="214">
        <v>44894</v>
      </c>
      <c r="U63" s="215">
        <v>0.75138888888888899</v>
      </c>
      <c r="V63" s="216" t="s">
        <v>548</v>
      </c>
      <c r="W63" s="12">
        <f t="shared" si="0"/>
        <v>-28.990277777782467</v>
      </c>
      <c r="X63" s="13"/>
      <c r="Y63" s="14"/>
      <c r="Z63" s="11"/>
      <c r="AA63" s="15">
        <f t="shared" si="1"/>
        <v>-44894.751388888886</v>
      </c>
      <c r="AB63" s="13"/>
      <c r="AC63" s="14"/>
      <c r="AD63" s="11"/>
      <c r="AE63" s="15">
        <f t="shared" si="2"/>
        <v>0</v>
      </c>
      <c r="AF63" s="214"/>
      <c r="AG63" s="215"/>
      <c r="AH63" s="216"/>
      <c r="AI63" s="11"/>
      <c r="AJ63" s="15">
        <f t="shared" si="3"/>
        <v>-44894.751388888886</v>
      </c>
      <c r="AK63" s="214"/>
      <c r="AL63" s="215"/>
      <c r="AM63" s="216"/>
      <c r="AN63" s="15">
        <f>(AL63+AK63)-(U63+T63)</f>
        <v>-44894.751388888886</v>
      </c>
      <c r="AO63" s="16">
        <v>44894</v>
      </c>
      <c r="AP63" s="17">
        <v>0.75277777777777777</v>
      </c>
      <c r="AQ63" s="18">
        <f t="shared" si="4"/>
        <v>1.3888888934161514E-3</v>
      </c>
      <c r="AR63" s="16">
        <v>44894</v>
      </c>
      <c r="AS63" s="17">
        <v>0.75277777777777777</v>
      </c>
      <c r="AT63" s="216" t="s">
        <v>548</v>
      </c>
      <c r="AU63" s="19">
        <f t="shared" si="5"/>
        <v>1.3888888934161514E-3</v>
      </c>
      <c r="AV63" s="217"/>
      <c r="AW63" s="217" t="s">
        <v>1320</v>
      </c>
      <c r="AX63" s="20" t="s">
        <v>140</v>
      </c>
      <c r="AY63" s="20" t="s">
        <v>168</v>
      </c>
      <c r="AZ63" s="21" t="s">
        <v>1175</v>
      </c>
      <c r="BA63" s="369" t="s">
        <v>498</v>
      </c>
      <c r="BB63" s="270" t="s">
        <v>978</v>
      </c>
      <c r="BC63" s="331" t="s">
        <v>979</v>
      </c>
      <c r="BD63" s="24"/>
      <c r="BE63" s="23" t="s">
        <v>74</v>
      </c>
      <c r="BF63" s="23"/>
      <c r="BK63" s="25"/>
      <c r="BL63" s="25"/>
      <c r="BM63" s="25"/>
      <c r="BN63" s="25"/>
      <c r="BO63" s="25"/>
      <c r="BP63" s="25"/>
      <c r="BQ63" s="25"/>
      <c r="BR63" s="25"/>
      <c r="BS63" s="25"/>
      <c r="BT63" s="25"/>
      <c r="BU63" s="25"/>
      <c r="BV63"/>
      <c r="BW63" s="25"/>
      <c r="BX63" s="25"/>
      <c r="BY63" s="25"/>
      <c r="BZ63" s="25"/>
      <c r="CA63" s="25"/>
      <c r="CB63" s="25"/>
      <c r="CC63" s="25"/>
      <c r="CD63" s="25"/>
      <c r="CE63" s="25"/>
      <c r="CF63" s="25"/>
      <c r="CJ63" s="25"/>
      <c r="CK63"/>
      <c r="CL63"/>
      <c r="CM63"/>
      <c r="CN63"/>
      <c r="CR63" s="25"/>
      <c r="CS63" s="25"/>
      <c r="CT63" s="25"/>
      <c r="CU63" s="25"/>
      <c r="CV63" s="25"/>
      <c r="CW63" s="25"/>
      <c r="CX63" s="25"/>
      <c r="CY63" s="47"/>
      <c r="CZ63" s="47"/>
    </row>
    <row r="64" spans="1:104" ht="17.25" customHeight="1" x14ac:dyDescent="0.25">
      <c r="A64" s="442">
        <v>5</v>
      </c>
      <c r="B64" s="10">
        <v>62</v>
      </c>
      <c r="C64" s="5">
        <v>735</v>
      </c>
      <c r="D64" s="224">
        <v>30000472</v>
      </c>
      <c r="E64" s="224" t="s">
        <v>517</v>
      </c>
      <c r="F64" s="224" t="s">
        <v>521</v>
      </c>
      <c r="G64" s="224" t="s">
        <v>524</v>
      </c>
      <c r="H64" s="224" t="s">
        <v>547</v>
      </c>
      <c r="I64" s="227">
        <v>44926.436805555553</v>
      </c>
      <c r="J64" s="224" t="s">
        <v>548</v>
      </c>
      <c r="K64" s="213" t="s">
        <v>39</v>
      </c>
      <c r="L64" s="214">
        <v>44926</v>
      </c>
      <c r="M64" s="215">
        <v>0.4284722222222222</v>
      </c>
      <c r="N64" s="216" t="s">
        <v>548</v>
      </c>
      <c r="O64" s="2">
        <v>44926</v>
      </c>
      <c r="P64" s="3">
        <v>0.4368055555555555</v>
      </c>
      <c r="Q64" s="2">
        <v>44927</v>
      </c>
      <c r="R64" s="3">
        <v>0.87013888888888891</v>
      </c>
      <c r="S64" s="216" t="s">
        <v>548</v>
      </c>
      <c r="T64" s="214">
        <v>44927</v>
      </c>
      <c r="U64" s="215">
        <v>0.87013888888888891</v>
      </c>
      <c r="V64" s="216" t="s">
        <v>548</v>
      </c>
      <c r="W64" s="12">
        <f t="shared" si="0"/>
        <v>1.4333333333343035</v>
      </c>
      <c r="X64" s="13"/>
      <c r="Y64" s="14"/>
      <c r="Z64" s="11"/>
      <c r="AA64" s="15">
        <f t="shared" si="1"/>
        <v>-44927.870138888888</v>
      </c>
      <c r="AB64" s="13"/>
      <c r="AC64" s="14"/>
      <c r="AD64" s="11"/>
      <c r="AE64" s="15">
        <f t="shared" si="2"/>
        <v>0</v>
      </c>
      <c r="AF64" s="214"/>
      <c r="AG64" s="215"/>
      <c r="AH64" s="216"/>
      <c r="AI64" s="11"/>
      <c r="AJ64" s="15">
        <f t="shared" si="3"/>
        <v>-44927.870138888888</v>
      </c>
      <c r="AK64" s="214">
        <v>44927</v>
      </c>
      <c r="AL64" s="215">
        <v>0.87152777777777779</v>
      </c>
      <c r="AM64" s="216" t="s">
        <v>548</v>
      </c>
      <c r="AN64" s="15"/>
      <c r="AO64" s="16"/>
      <c r="AP64" s="17"/>
      <c r="AQ64" s="18">
        <f t="shared" si="4"/>
        <v>-44927.870138888888</v>
      </c>
      <c r="AR64" s="16"/>
      <c r="AS64" s="17"/>
      <c r="AT64" s="216"/>
      <c r="AU64" s="19">
        <f t="shared" si="5"/>
        <v>-44927.870138888888</v>
      </c>
      <c r="AV64" s="217"/>
      <c r="AW64" s="217" t="s">
        <v>1322</v>
      </c>
      <c r="AX64" s="20" t="s">
        <v>132</v>
      </c>
      <c r="AY64" s="20" t="s">
        <v>134</v>
      </c>
      <c r="AZ64" s="20" t="s">
        <v>144</v>
      </c>
      <c r="BA64" s="369" t="s">
        <v>180</v>
      </c>
      <c r="BB64" s="270" t="s">
        <v>980</v>
      </c>
      <c r="BC64" s="264" t="s">
        <v>981</v>
      </c>
      <c r="BD64" s="24"/>
      <c r="BE64" s="23" t="s">
        <v>74</v>
      </c>
      <c r="BF64" s="23"/>
      <c r="BK64" s="25"/>
      <c r="BL64" s="25"/>
      <c r="BM64" s="25"/>
      <c r="BN64" s="25"/>
      <c r="BO64" s="25"/>
      <c r="BP64" s="25"/>
      <c r="BQ64" s="25"/>
      <c r="BR64" s="25"/>
      <c r="BS64" s="25"/>
      <c r="BT64" s="25"/>
      <c r="BU64" s="25"/>
      <c r="BV64"/>
      <c r="BW64" s="25"/>
      <c r="BX64" s="25"/>
      <c r="BY64" s="25"/>
      <c r="BZ64" s="25"/>
      <c r="CA64" s="25"/>
      <c r="CB64" s="25"/>
      <c r="CC64" s="25"/>
      <c r="CD64" s="25"/>
      <c r="CE64" s="25"/>
      <c r="CF64" s="25"/>
      <c r="CG64" s="295"/>
      <c r="CH64" s="295"/>
      <c r="CI64" s="296"/>
      <c r="CJ64" s="25"/>
      <c r="CK64"/>
      <c r="CL64"/>
      <c r="CR64" s="25"/>
      <c r="CS64" s="25"/>
      <c r="CT64" s="25"/>
      <c r="CU64" s="25"/>
      <c r="CV64" s="25"/>
      <c r="CW64" s="25"/>
      <c r="CX64" s="25"/>
      <c r="CY64" s="47"/>
      <c r="CZ64" s="47"/>
    </row>
    <row r="65" spans="1:188" ht="17.25" customHeight="1" x14ac:dyDescent="0.25">
      <c r="A65" s="442"/>
      <c r="B65" s="10">
        <v>63</v>
      </c>
      <c r="C65" s="9">
        <v>736</v>
      </c>
      <c r="D65" s="224">
        <v>1580482</v>
      </c>
      <c r="E65" s="224" t="s">
        <v>517</v>
      </c>
      <c r="F65" s="224" t="s">
        <v>521</v>
      </c>
      <c r="G65" s="224" t="s">
        <v>524</v>
      </c>
      <c r="H65" s="224" t="s">
        <v>51</v>
      </c>
      <c r="I65" s="227">
        <v>44926.56527777778</v>
      </c>
      <c r="J65" s="224" t="s">
        <v>548</v>
      </c>
      <c r="K65" s="213" t="s">
        <v>126</v>
      </c>
      <c r="L65" s="214">
        <v>44926</v>
      </c>
      <c r="M65" s="215">
        <v>0.49722222222222223</v>
      </c>
      <c r="N65" s="216" t="s">
        <v>548</v>
      </c>
      <c r="O65" s="2">
        <v>44926</v>
      </c>
      <c r="P65" s="3">
        <v>0.56527777777777777</v>
      </c>
      <c r="Q65" s="2">
        <v>44926</v>
      </c>
      <c r="R65" s="3">
        <v>0.53541666666666665</v>
      </c>
      <c r="S65" s="216" t="s">
        <v>548</v>
      </c>
      <c r="T65" s="214">
        <v>44926</v>
      </c>
      <c r="U65" s="215">
        <v>0.56666666666666665</v>
      </c>
      <c r="V65" s="216" t="s">
        <v>548</v>
      </c>
      <c r="W65" s="12">
        <f t="shared" si="0"/>
        <v>1.3888888861401938E-3</v>
      </c>
      <c r="X65" s="13">
        <v>44927</v>
      </c>
      <c r="Y65" s="14">
        <v>0.72013888888888899</v>
      </c>
      <c r="Z65" s="216" t="s">
        <v>548</v>
      </c>
      <c r="AA65" s="15">
        <f t="shared" si="1"/>
        <v>1.1534722222204437</v>
      </c>
      <c r="AB65" s="13">
        <v>44928</v>
      </c>
      <c r="AC65" s="14">
        <v>0.8125</v>
      </c>
      <c r="AD65" s="216" t="s">
        <v>548</v>
      </c>
      <c r="AE65" s="15">
        <f t="shared" si="2"/>
        <v>1.0923611111138598</v>
      </c>
      <c r="AF65" s="214">
        <v>44929</v>
      </c>
      <c r="AG65" s="215">
        <v>0.67708333333333337</v>
      </c>
      <c r="AH65" s="216" t="s">
        <v>548</v>
      </c>
      <c r="AI65" s="11" t="s">
        <v>570</v>
      </c>
      <c r="AJ65" s="15">
        <f t="shared" si="3"/>
        <v>3.1104166666700621</v>
      </c>
      <c r="AK65" s="214">
        <v>45053</v>
      </c>
      <c r="AL65" s="215">
        <v>0.41597222222222219</v>
      </c>
      <c r="AM65" s="216" t="s">
        <v>548</v>
      </c>
      <c r="AN65" s="15"/>
      <c r="AO65" s="16"/>
      <c r="AP65" s="17"/>
      <c r="AQ65" s="18">
        <f t="shared" si="4"/>
        <v>-44926.566666666666</v>
      </c>
      <c r="AR65" s="16"/>
      <c r="AS65" s="17"/>
      <c r="AT65" s="216"/>
      <c r="AU65" s="19">
        <f t="shared" si="5"/>
        <v>-44926.566666666666</v>
      </c>
      <c r="AV65" s="217"/>
      <c r="AW65" s="217" t="s">
        <v>1320</v>
      </c>
      <c r="AX65" s="20" t="s">
        <v>132</v>
      </c>
      <c r="AY65" s="20" t="s">
        <v>134</v>
      </c>
      <c r="AZ65" s="20" t="s">
        <v>152</v>
      </c>
      <c r="BA65" s="369" t="s">
        <v>204</v>
      </c>
      <c r="BB65" s="270" t="s">
        <v>982</v>
      </c>
      <c r="BC65" s="264" t="s">
        <v>983</v>
      </c>
      <c r="BD65" s="24"/>
      <c r="BE65" s="23" t="s">
        <v>74</v>
      </c>
      <c r="BF65" s="23"/>
      <c r="BK65" s="25"/>
      <c r="BL65" s="25"/>
      <c r="BM65" s="25"/>
      <c r="BN65" s="25"/>
      <c r="BO65" s="25"/>
      <c r="BP65" s="25"/>
      <c r="BQ65" s="25"/>
      <c r="BR65" s="25"/>
      <c r="BS65" s="25"/>
      <c r="BT65" s="25"/>
      <c r="BU65" s="25"/>
      <c r="BV65"/>
      <c r="BW65" s="25"/>
      <c r="BX65" s="25"/>
      <c r="BY65" s="25"/>
      <c r="BZ65" s="25"/>
      <c r="CA65" s="25"/>
      <c r="CB65" s="25"/>
      <c r="CC65" s="25"/>
      <c r="CD65" s="25"/>
      <c r="CE65" s="25"/>
      <c r="CF65" s="25"/>
      <c r="CJ65" s="25"/>
      <c r="CK65"/>
      <c r="CL65"/>
      <c r="CR65" s="25"/>
      <c r="CS65" s="25"/>
      <c r="CT65" s="25"/>
      <c r="CU65" s="25"/>
      <c r="CV65" s="25"/>
      <c r="CW65" s="25"/>
      <c r="CX65" s="25"/>
      <c r="CY65" s="47"/>
      <c r="CZ65" s="47"/>
    </row>
    <row r="66" spans="1:188" ht="15" customHeight="1" x14ac:dyDescent="0.25">
      <c r="A66" s="442"/>
      <c r="B66" s="10">
        <v>64</v>
      </c>
      <c r="C66" s="5">
        <v>737</v>
      </c>
      <c r="D66" s="224">
        <v>31107062</v>
      </c>
      <c r="E66" s="224" t="s">
        <v>517</v>
      </c>
      <c r="F66" s="224" t="s">
        <v>521</v>
      </c>
      <c r="G66" s="224" t="s">
        <v>524</v>
      </c>
      <c r="H66" s="224" t="s">
        <v>531</v>
      </c>
      <c r="I66" s="227">
        <v>44926.584027777775</v>
      </c>
      <c r="J66" s="224" t="s">
        <v>548</v>
      </c>
      <c r="K66" s="213" t="s">
        <v>126</v>
      </c>
      <c r="L66" s="214">
        <v>44926</v>
      </c>
      <c r="M66" s="215">
        <v>0.52430555555555558</v>
      </c>
      <c r="N66" s="216" t="s">
        <v>548</v>
      </c>
      <c r="O66" s="2">
        <v>44926</v>
      </c>
      <c r="P66" s="3">
        <v>0.58402777777777781</v>
      </c>
      <c r="Q66" s="2">
        <v>44934</v>
      </c>
      <c r="R66" s="3">
        <v>0.8256944444444444</v>
      </c>
      <c r="S66" s="216" t="s">
        <v>548</v>
      </c>
      <c r="T66" s="214">
        <v>44934</v>
      </c>
      <c r="U66" s="215">
        <v>0.8256944444444444</v>
      </c>
      <c r="V66" s="216" t="s">
        <v>548</v>
      </c>
      <c r="W66" s="12">
        <f t="shared" si="0"/>
        <v>8.2416666666686069</v>
      </c>
      <c r="X66" s="13"/>
      <c r="Y66" s="14"/>
      <c r="Z66" s="11"/>
      <c r="AA66" s="15">
        <f t="shared" si="1"/>
        <v>-44934.825694444444</v>
      </c>
      <c r="AB66" s="13"/>
      <c r="AC66" s="14"/>
      <c r="AD66" s="11"/>
      <c r="AE66" s="15">
        <f t="shared" si="2"/>
        <v>0</v>
      </c>
      <c r="AF66" s="214"/>
      <c r="AG66" s="215"/>
      <c r="AH66" s="216"/>
      <c r="AI66" s="11"/>
      <c r="AJ66" s="15">
        <f t="shared" si="3"/>
        <v>-44934.825694444444</v>
      </c>
      <c r="AK66" s="214">
        <v>44934</v>
      </c>
      <c r="AL66" s="215">
        <v>0.82638888888888884</v>
      </c>
      <c r="AM66" s="216" t="s">
        <v>548</v>
      </c>
      <c r="AN66" s="15">
        <f>(AL66+AK66)-(U66+T66)</f>
        <v>6.944444467080757E-4</v>
      </c>
      <c r="AO66" s="16"/>
      <c r="AP66" s="17"/>
      <c r="AQ66" s="18">
        <f t="shared" si="4"/>
        <v>-44934.825694444444</v>
      </c>
      <c r="AR66" s="16"/>
      <c r="AS66" s="17"/>
      <c r="AT66" s="216"/>
      <c r="AU66" s="19">
        <f t="shared" si="5"/>
        <v>-44934.825694444444</v>
      </c>
      <c r="AV66" s="217"/>
      <c r="AW66" s="217" t="s">
        <v>1309</v>
      </c>
      <c r="AX66" s="20" t="s">
        <v>132</v>
      </c>
      <c r="AY66" s="20" t="s">
        <v>134</v>
      </c>
      <c r="AZ66" s="20" t="s">
        <v>144</v>
      </c>
      <c r="BA66" s="369" t="s">
        <v>180</v>
      </c>
      <c r="BB66" s="270" t="s">
        <v>984</v>
      </c>
      <c r="BC66" s="264" t="s">
        <v>985</v>
      </c>
      <c r="BD66" s="24"/>
      <c r="BE66" s="23" t="s">
        <v>74</v>
      </c>
      <c r="BF66" s="23"/>
      <c r="BK66" s="25"/>
      <c r="BL66" s="25"/>
      <c r="BM66" s="25"/>
      <c r="BN66" s="25"/>
      <c r="BO66" s="25"/>
      <c r="BP66" s="25"/>
      <c r="BQ66" s="25"/>
      <c r="BR66" s="25"/>
      <c r="BS66" s="25"/>
      <c r="BT66" s="25"/>
      <c r="BU66" s="25"/>
      <c r="BV66"/>
      <c r="BW66" s="25"/>
      <c r="BX66" s="25"/>
      <c r="BY66" s="25"/>
      <c r="BZ66" s="25"/>
      <c r="CA66" s="25"/>
      <c r="CB66" s="25"/>
      <c r="CC66" s="25"/>
      <c r="CD66" s="25"/>
      <c r="CE66" s="25"/>
      <c r="CF66" s="25"/>
      <c r="CJ66" s="25"/>
      <c r="CK66"/>
      <c r="CL66"/>
      <c r="CR66" s="25"/>
      <c r="CS66" s="25"/>
      <c r="CT66" s="25"/>
      <c r="CU66" s="25"/>
      <c r="CV66" s="25"/>
      <c r="CW66" s="25"/>
      <c r="CX66" s="25"/>
      <c r="CY66" s="47"/>
      <c r="CZ66" s="47"/>
    </row>
    <row r="67" spans="1:188" ht="15" customHeight="1" x14ac:dyDescent="0.25">
      <c r="A67" s="443"/>
      <c r="B67" s="26">
        <v>65</v>
      </c>
      <c r="C67" s="5">
        <v>741</v>
      </c>
      <c r="D67" s="224">
        <v>30176251</v>
      </c>
      <c r="E67" s="224" t="s">
        <v>517</v>
      </c>
      <c r="F67" s="224" t="s">
        <v>521</v>
      </c>
      <c r="G67" s="224" t="s">
        <v>524</v>
      </c>
      <c r="H67" s="224" t="s">
        <v>51</v>
      </c>
      <c r="I67" s="227">
        <v>44926.961111111108</v>
      </c>
      <c r="J67" s="224" t="s">
        <v>549</v>
      </c>
      <c r="K67" s="213" t="s">
        <v>126</v>
      </c>
      <c r="L67" s="214">
        <v>44926</v>
      </c>
      <c r="M67" s="215">
        <v>0.3888888888888889</v>
      </c>
      <c r="N67" s="216" t="s">
        <v>549</v>
      </c>
      <c r="O67" s="2">
        <v>44926</v>
      </c>
      <c r="P67" s="3">
        <v>0.46111111111111108</v>
      </c>
      <c r="Q67" s="2">
        <v>44927</v>
      </c>
      <c r="R67" s="3">
        <v>0.51944444444444449</v>
      </c>
      <c r="S67" s="216" t="s">
        <v>549</v>
      </c>
      <c r="T67" s="214">
        <v>44927</v>
      </c>
      <c r="U67" s="215">
        <v>0.51944444444444449</v>
      </c>
      <c r="V67" s="216" t="s">
        <v>549</v>
      </c>
      <c r="W67" s="12">
        <f t="shared" ref="W67" si="9">(U67+T67)-(P67+O67)</f>
        <v>1.0583333333343035</v>
      </c>
      <c r="X67" s="13"/>
      <c r="Y67" s="14"/>
      <c r="Z67" s="11"/>
      <c r="AA67" s="15">
        <f t="shared" si="1"/>
        <v>-44927.519444444442</v>
      </c>
      <c r="AB67" s="13"/>
      <c r="AC67" s="14"/>
      <c r="AD67" s="11"/>
      <c r="AE67" s="15">
        <f>(AC67+AB67)-(Y67+X67)</f>
        <v>0</v>
      </c>
      <c r="AF67" s="214"/>
      <c r="AG67" s="215"/>
      <c r="AH67" s="216"/>
      <c r="AI67" s="11"/>
      <c r="AJ67" s="15">
        <f t="shared" si="3"/>
        <v>-44927.519444444442</v>
      </c>
      <c r="AK67" s="214">
        <v>44933</v>
      </c>
      <c r="AL67" s="215">
        <v>0.39861111111111108</v>
      </c>
      <c r="AM67" s="216" t="s">
        <v>549</v>
      </c>
      <c r="AN67" s="15">
        <f>(AL67+AK67)-(U67+T67)</f>
        <v>5.8791666666656965</v>
      </c>
      <c r="AO67" s="16"/>
      <c r="AP67" s="17"/>
      <c r="AQ67" s="18">
        <f t="shared" si="4"/>
        <v>-44927.519444444442</v>
      </c>
      <c r="AR67" s="16"/>
      <c r="AS67" s="17"/>
      <c r="AT67" s="216"/>
      <c r="AU67" s="19">
        <f t="shared" si="5"/>
        <v>-44927.519444444442</v>
      </c>
      <c r="AV67" s="217"/>
      <c r="AW67" s="217" t="s">
        <v>1320</v>
      </c>
      <c r="AX67" s="20" t="s">
        <v>148</v>
      </c>
      <c r="AY67" s="20" t="s">
        <v>156</v>
      </c>
      <c r="AZ67" s="20" t="s">
        <v>210</v>
      </c>
      <c r="BA67" s="369" t="s">
        <v>440</v>
      </c>
      <c r="BB67" s="270" t="s">
        <v>986</v>
      </c>
      <c r="BC67" s="264" t="s">
        <v>987</v>
      </c>
      <c r="BD67" s="24"/>
      <c r="BE67" s="23" t="s">
        <v>74</v>
      </c>
      <c r="BF67" s="23"/>
      <c r="BK67" s="25"/>
      <c r="BL67" s="25"/>
      <c r="BM67" s="25"/>
      <c r="BN67" s="25"/>
      <c r="BO67" s="25"/>
      <c r="BP67" s="25"/>
      <c r="BQ67" s="25"/>
      <c r="BR67" s="25"/>
      <c r="BS67" s="25"/>
      <c r="BT67" s="25"/>
      <c r="BU67" s="25"/>
      <c r="BV67" s="25"/>
      <c r="BW67" s="25"/>
      <c r="BX67" s="25"/>
      <c r="BY67" s="25"/>
      <c r="BZ67" s="25"/>
      <c r="CA67" s="25"/>
      <c r="CB67" s="25"/>
      <c r="CC67" s="25"/>
      <c r="CD67" s="25"/>
      <c r="CE67" s="25"/>
      <c r="CF67" s="25"/>
      <c r="CJ67" s="25"/>
      <c r="CK67"/>
      <c r="CL67"/>
      <c r="CR67" s="25"/>
      <c r="CS67" s="25"/>
      <c r="CT67" s="25"/>
      <c r="CU67" s="25"/>
      <c r="CV67" s="25"/>
      <c r="CW67" s="25"/>
      <c r="CX67" s="25"/>
      <c r="CY67" s="47"/>
      <c r="CZ67" s="47"/>
    </row>
    <row r="68" spans="1:188" ht="15" customHeight="1" x14ac:dyDescent="0.25">
      <c r="A68" s="1"/>
      <c r="B68" s="1"/>
      <c r="C68" s="184"/>
      <c r="K68" s="1"/>
      <c r="AS68" s="1"/>
      <c r="AU68"/>
      <c r="BI68" s="25"/>
      <c r="BJ68" s="25"/>
      <c r="BK68" s="25"/>
      <c r="BL68" s="25"/>
      <c r="BM68" s="25"/>
      <c r="BN68" s="25"/>
      <c r="BO68" s="25"/>
      <c r="BP68" s="25"/>
      <c r="BQ68" s="25"/>
      <c r="BR68" s="25"/>
      <c r="BS68" s="25"/>
      <c r="BT68" s="25"/>
      <c r="BU68" s="25"/>
      <c r="BV68" s="25"/>
      <c r="BW68" s="25"/>
      <c r="BX68" s="25"/>
      <c r="BY68" s="25"/>
      <c r="BZ68" s="25"/>
      <c r="CA68" s="25"/>
      <c r="CB68" s="25"/>
      <c r="CC68" s="25"/>
      <c r="CD68" s="25"/>
      <c r="CE68" s="25"/>
      <c r="CF68" s="25"/>
      <c r="CR68" s="25"/>
      <c r="CS68" s="25"/>
      <c r="CT68" s="25"/>
      <c r="CU68" s="25"/>
      <c r="CV68" s="25"/>
      <c r="CW68" s="25"/>
      <c r="CX68" s="25"/>
      <c r="CY68" s="47"/>
      <c r="CZ68" s="47"/>
    </row>
    <row r="69" spans="1:188" s="185" customFormat="1" ht="15" customHeight="1" thickBot="1" x14ac:dyDescent="0.3">
      <c r="A69" s="66"/>
      <c r="C69" s="186"/>
      <c r="I69" s="228"/>
      <c r="K69" s="187"/>
      <c r="AR69"/>
      <c r="AS69"/>
      <c r="AT69"/>
      <c r="AU69"/>
      <c r="BI69" s="25"/>
      <c r="BJ69" s="25"/>
      <c r="BK69" s="25"/>
      <c r="BL69" s="25"/>
      <c r="BM69" s="25"/>
      <c r="BN69" s="25"/>
      <c r="BO69" s="25"/>
      <c r="BP69" s="25"/>
      <c r="BQ69" s="25"/>
      <c r="BR69" s="25"/>
      <c r="BS69" s="25"/>
      <c r="BT69" s="25"/>
      <c r="BU69" s="25"/>
      <c r="BV69" s="25"/>
      <c r="BW69" s="25"/>
      <c r="BX69" s="25"/>
      <c r="BY69" s="25"/>
      <c r="BZ69" s="25"/>
      <c r="CA69" s="25"/>
      <c r="CB69" s="25"/>
      <c r="CC69" s="25"/>
      <c r="CD69" s="25"/>
      <c r="CE69" s="25"/>
      <c r="CF69" s="25"/>
      <c r="CJ69" s="4"/>
      <c r="CK69" s="4"/>
      <c r="CL69" s="4"/>
      <c r="CM69" s="4"/>
      <c r="CN69" s="4"/>
      <c r="CO69" s="4"/>
      <c r="CP69" s="4"/>
      <c r="CQ69" s="4"/>
      <c r="CR69" s="25"/>
      <c r="CS69" s="25"/>
      <c r="CT69" s="25"/>
      <c r="CU69" s="25"/>
      <c r="CV69" s="25"/>
      <c r="CW69" s="25"/>
      <c r="CX69" s="25"/>
      <c r="CY69" s="47"/>
      <c r="CZ69" s="47"/>
      <c r="DA69" s="4"/>
      <c r="DB69" s="4"/>
      <c r="DC69" s="4"/>
      <c r="DD69" s="4"/>
      <c r="DE69" s="4"/>
      <c r="DF69" s="4"/>
      <c r="DG69" s="4"/>
      <c r="DH69" s="4"/>
      <c r="DI69" s="4"/>
      <c r="DJ69" s="4"/>
      <c r="DK69" s="4"/>
      <c r="DL69" s="4"/>
      <c r="DM69" s="4"/>
      <c r="DN69" s="4"/>
    </row>
    <row r="70" spans="1:188" s="185" customFormat="1" ht="20.25" customHeight="1" thickBot="1" x14ac:dyDescent="0.3">
      <c r="C70" s="67"/>
      <c r="D70" s="67"/>
      <c r="H70" s="67"/>
      <c r="I70" s="228"/>
      <c r="K70" s="67"/>
      <c r="L70" s="250" t="s">
        <v>64</v>
      </c>
      <c r="M70" s="68" t="s">
        <v>65</v>
      </c>
      <c r="N70" s="69" t="s">
        <v>66</v>
      </c>
      <c r="O70" s="70" t="s">
        <v>39</v>
      </c>
      <c r="P70" s="71" t="s">
        <v>41</v>
      </c>
      <c r="Q70" s="72" t="s">
        <v>63</v>
      </c>
      <c r="R70" s="73" t="s">
        <v>52</v>
      </c>
      <c r="S70" s="74" t="s">
        <v>67</v>
      </c>
      <c r="T70" s="47"/>
      <c r="U70" s="408" t="s">
        <v>83</v>
      </c>
      <c r="V70" s="409"/>
      <c r="W70" s="302" t="s">
        <v>84</v>
      </c>
      <c r="X70" s="75" t="s">
        <v>85</v>
      </c>
      <c r="Y70" s="260" t="s">
        <v>84</v>
      </c>
      <c r="Z70" s="76" t="s">
        <v>67</v>
      </c>
      <c r="AA70" s="25"/>
      <c r="AB70" s="25"/>
      <c r="AC70" s="257"/>
      <c r="AD70" s="25"/>
      <c r="AE70" s="25"/>
      <c r="AF70" s="240" t="s">
        <v>86</v>
      </c>
      <c r="AG70" s="243" t="s">
        <v>87</v>
      </c>
      <c r="AH70" s="244" t="s">
        <v>88</v>
      </c>
      <c r="AI70" s="244" t="s">
        <v>89</v>
      </c>
      <c r="AJ70" s="245" t="s">
        <v>90</v>
      </c>
      <c r="AK70" s="25"/>
      <c r="AL70" s="25"/>
      <c r="AM70" s="25"/>
      <c r="AN70" s="25"/>
      <c r="AO70" s="391" t="s">
        <v>77</v>
      </c>
      <c r="AP70" s="392"/>
      <c r="AQ70" s="247" t="s">
        <v>91</v>
      </c>
      <c r="AR70"/>
      <c r="AS70"/>
      <c r="AT70"/>
      <c r="AU70"/>
      <c r="AV70" s="25"/>
      <c r="AW70" s="25"/>
      <c r="AX70" s="25"/>
      <c r="AY70" s="25"/>
      <c r="AZ70" s="25"/>
      <c r="BA70" s="25"/>
      <c r="BB70" s="272"/>
      <c r="BC70" s="266"/>
      <c r="BD70" s="139" t="s">
        <v>117</v>
      </c>
      <c r="BE70" s="139">
        <f>B80</f>
        <v>65</v>
      </c>
      <c r="BF70" s="25"/>
      <c r="BH70" s="47"/>
      <c r="BI70" s="25"/>
      <c r="BJ70" s="25"/>
      <c r="BK70" s="25"/>
      <c r="BL70" s="25"/>
      <c r="BM70" s="25"/>
      <c r="BN70" s="25"/>
      <c r="BO70" s="25"/>
      <c r="BP70" s="25"/>
      <c r="BQ70" s="25"/>
      <c r="BR70" s="25"/>
      <c r="BS70" s="25"/>
      <c r="BT70" s="25"/>
      <c r="BU70" s="25"/>
      <c r="BV70" s="25"/>
      <c r="BW70" s="25"/>
      <c r="BX70" s="25"/>
      <c r="BY70" s="25"/>
      <c r="BZ70" s="25"/>
      <c r="CA70" s="25"/>
      <c r="CB70" s="25"/>
      <c r="CC70" s="25"/>
      <c r="CD70" s="25"/>
      <c r="CE70" s="25"/>
      <c r="CF70" s="25"/>
      <c r="CJ70" s="4"/>
      <c r="CK70" s="4"/>
      <c r="CL70" s="4"/>
      <c r="CM70" s="4"/>
      <c r="CN70" s="4"/>
      <c r="CO70" s="4"/>
      <c r="CP70" s="4"/>
      <c r="CQ70" s="4"/>
      <c r="CR70" s="25"/>
      <c r="CS70" s="25"/>
      <c r="CT70" s="25"/>
      <c r="CU70" s="25"/>
      <c r="CV70" s="25"/>
      <c r="CW70" s="25"/>
      <c r="CX70" s="25"/>
      <c r="CY70" s="47"/>
      <c r="CZ70" s="47"/>
      <c r="DA70" s="4"/>
      <c r="DB70" s="4"/>
      <c r="DC70" s="4"/>
      <c r="DD70" s="4"/>
      <c r="DE70" s="4"/>
      <c r="DF70" s="4"/>
      <c r="DG70" s="4"/>
      <c r="DH70" s="4"/>
      <c r="DI70" s="4"/>
      <c r="DJ70" s="4"/>
      <c r="DK70" s="4"/>
      <c r="DL70" s="4"/>
      <c r="DM70" s="4"/>
      <c r="DN70" s="4"/>
      <c r="DO70" s="47"/>
      <c r="DP70" s="47"/>
      <c r="DQ70" s="47"/>
      <c r="DR70" s="47"/>
      <c r="DS70" s="47"/>
      <c r="DT70" s="47"/>
      <c r="DU70" s="47"/>
      <c r="DV70" s="47"/>
      <c r="DW70" s="47"/>
      <c r="DX70" s="47"/>
      <c r="DY70" s="47"/>
      <c r="DZ70" s="47"/>
      <c r="EA70" s="47"/>
      <c r="EB70" s="47"/>
      <c r="EC70" s="47"/>
      <c r="ED70" s="47"/>
      <c r="EE70" s="47"/>
      <c r="EF70" s="47"/>
      <c r="EG70" s="47"/>
      <c r="EH70" s="47"/>
      <c r="EI70" s="47"/>
      <c r="EJ70" s="47"/>
      <c r="EK70" s="47"/>
      <c r="EL70" s="47"/>
      <c r="EM70" s="47"/>
      <c r="EN70" s="47"/>
      <c r="EO70" s="47"/>
      <c r="EP70" s="47"/>
      <c r="EQ70" s="47"/>
      <c r="ER70" s="47"/>
      <c r="ES70" s="47"/>
      <c r="ET70" s="47"/>
      <c r="EU70" s="47"/>
      <c r="EV70" s="47"/>
      <c r="EW70" s="47"/>
      <c r="EX70" s="47"/>
      <c r="EY70" s="47"/>
      <c r="EZ70" s="47"/>
      <c r="FA70" s="47"/>
      <c r="FB70" s="47"/>
      <c r="FC70" s="47"/>
      <c r="FD70" s="47"/>
      <c r="FE70" s="47"/>
      <c r="FF70" s="47"/>
      <c r="FG70" s="47"/>
      <c r="FH70" s="47"/>
      <c r="FI70" s="47"/>
      <c r="FJ70" s="47"/>
      <c r="FK70" s="47"/>
      <c r="FL70" s="47"/>
      <c r="FM70" s="47"/>
      <c r="FN70" s="47"/>
      <c r="FO70" s="47"/>
      <c r="FP70" s="47"/>
      <c r="FQ70" s="47"/>
      <c r="FR70" s="47"/>
      <c r="FS70" s="47"/>
      <c r="FT70" s="47"/>
      <c r="FU70" s="47"/>
      <c r="FV70" s="47"/>
      <c r="FW70" s="47"/>
      <c r="FX70" s="47"/>
      <c r="FY70" s="47"/>
      <c r="FZ70" s="47"/>
      <c r="GA70" s="47"/>
      <c r="GB70" s="47"/>
      <c r="GC70" s="47"/>
      <c r="GD70" s="47"/>
      <c r="GE70" s="47"/>
      <c r="GF70" s="47"/>
    </row>
    <row r="71" spans="1:188" s="185" customFormat="1" ht="18.75" customHeight="1" thickBot="1" x14ac:dyDescent="0.3">
      <c r="A71" s="188" t="s">
        <v>92</v>
      </c>
      <c r="B71" s="189">
        <v>16</v>
      </c>
      <c r="C71" s="67"/>
      <c r="D71" s="67"/>
      <c r="E71" s="77" t="s">
        <v>72</v>
      </c>
      <c r="F71" s="78">
        <v>14</v>
      </c>
      <c r="G71" s="190">
        <f>F71/F75</f>
        <v>0.2153846153846154</v>
      </c>
      <c r="H71" s="67"/>
      <c r="I71" s="465" t="s">
        <v>77</v>
      </c>
      <c r="J71" s="466"/>
      <c r="K71" s="67"/>
      <c r="L71" s="251" t="s">
        <v>567</v>
      </c>
      <c r="M71" s="393">
        <v>24</v>
      </c>
      <c r="N71" s="395">
        <f>M71/M75</f>
        <v>0.36923076923076925</v>
      </c>
      <c r="O71" s="191">
        <v>7</v>
      </c>
      <c r="P71" s="191">
        <v>1</v>
      </c>
      <c r="Q71" s="191">
        <v>0</v>
      </c>
      <c r="R71" s="191">
        <v>16</v>
      </c>
      <c r="S71" s="79">
        <f>O72+P72+Q72+R72</f>
        <v>1</v>
      </c>
      <c r="T71" s="47"/>
      <c r="U71" s="80" t="s">
        <v>549</v>
      </c>
      <c r="V71" s="191">
        <v>3</v>
      </c>
      <c r="W71" s="192">
        <f>V71/V73</f>
        <v>0.27272727272727271</v>
      </c>
      <c r="X71" s="191">
        <v>14</v>
      </c>
      <c r="Y71" s="192">
        <f>X71/X73</f>
        <v>0.25925925925925924</v>
      </c>
      <c r="Z71" s="193">
        <f>X71+V71</f>
        <v>17</v>
      </c>
      <c r="AA71" s="25"/>
      <c r="AB71" s="25"/>
      <c r="AC71" s="257"/>
      <c r="AD71" s="25"/>
      <c r="AE71" s="25"/>
      <c r="AF71" s="397">
        <v>12</v>
      </c>
      <c r="AG71" s="241"/>
      <c r="AH71" s="241"/>
      <c r="AI71" s="241"/>
      <c r="AJ71" s="242" t="s">
        <v>549</v>
      </c>
      <c r="AK71" s="25"/>
      <c r="AL71" s="25"/>
      <c r="AM71" s="25"/>
      <c r="AN71" s="25"/>
      <c r="AO71" s="230" t="s">
        <v>59</v>
      </c>
      <c r="AP71" s="109">
        <v>7</v>
      </c>
      <c r="AQ71" s="248">
        <f t="shared" ref="AQ71:AQ82" si="10">AVERAGE(AR71:AX71)</f>
        <v>0.46285714285714291</v>
      </c>
      <c r="AR71" s="82">
        <v>0.1</v>
      </c>
      <c r="AS71" s="82">
        <v>0.17</v>
      </c>
      <c r="AT71" s="82">
        <v>0.8</v>
      </c>
      <c r="AU71" s="82">
        <v>0.8</v>
      </c>
      <c r="AV71" s="82">
        <v>0.14000000000000001</v>
      </c>
      <c r="AW71" s="82">
        <v>0.13</v>
      </c>
      <c r="AX71" s="82">
        <v>1.1000000000000001</v>
      </c>
      <c r="AY71" s="82"/>
      <c r="AZ71" s="82"/>
      <c r="BA71" s="82"/>
      <c r="BB71" s="273"/>
      <c r="BC71" s="266"/>
      <c r="BD71" s="131" t="s">
        <v>111</v>
      </c>
      <c r="BE71" s="129"/>
      <c r="BF71" s="25"/>
      <c r="BH71" s="47"/>
      <c r="BI71" s="25"/>
      <c r="BJ71" s="25"/>
      <c r="BK71" s="25"/>
      <c r="BL71" s="25"/>
      <c r="BM71" s="25"/>
      <c r="BN71" s="25"/>
      <c r="BO71" s="25"/>
      <c r="BP71" s="25"/>
      <c r="BQ71" s="25"/>
      <c r="BR71" s="25"/>
      <c r="BS71" s="25"/>
      <c r="BT71" s="25"/>
      <c r="BU71" s="25"/>
      <c r="BV71" s="25"/>
      <c r="BW71" s="25"/>
      <c r="BX71" s="25"/>
      <c r="BY71" s="25"/>
      <c r="BZ71" s="25"/>
      <c r="CA71" s="25"/>
      <c r="CB71" s="25"/>
      <c r="CC71" s="25"/>
      <c r="CD71" s="25"/>
      <c r="CE71" s="25"/>
      <c r="CF71" s="25"/>
      <c r="CJ71" s="25"/>
      <c r="CK71"/>
      <c r="CL71"/>
      <c r="CM71" s="4"/>
      <c r="CN71" s="4"/>
      <c r="CO71" s="4"/>
      <c r="CP71" s="4"/>
      <c r="CQ71" s="4"/>
      <c r="CR71" s="25"/>
      <c r="CS71" s="25"/>
      <c r="CT71" s="25"/>
      <c r="CU71" s="25"/>
      <c r="CV71" s="25"/>
      <c r="CW71" s="25"/>
      <c r="CX71" s="25"/>
      <c r="CY71" s="47"/>
      <c r="CZ71" s="47"/>
      <c r="DA71" s="4"/>
      <c r="DB71" s="4"/>
      <c r="DC71" s="4"/>
      <c r="DD71" s="4"/>
      <c r="DE71" s="4"/>
      <c r="DF71" s="4"/>
      <c r="DG71" s="4"/>
      <c r="DH71" s="4"/>
      <c r="DI71" s="4"/>
      <c r="DJ71" s="4"/>
      <c r="DK71" s="4"/>
      <c r="DL71" s="4"/>
      <c r="DM71" s="4"/>
      <c r="DN71" s="4"/>
      <c r="DO71" s="47"/>
      <c r="DP71" s="47"/>
      <c r="DQ71" s="47"/>
      <c r="DR71" s="47"/>
      <c r="DS71" s="47"/>
      <c r="DT71" s="47"/>
      <c r="DU71" s="47"/>
      <c r="DV71" s="47"/>
      <c r="DW71" s="47"/>
      <c r="DX71" s="47"/>
      <c r="DY71" s="47"/>
      <c r="DZ71" s="47"/>
      <c r="EA71" s="47"/>
      <c r="EB71" s="47"/>
      <c r="EC71" s="47"/>
      <c r="ED71" s="47"/>
      <c r="EE71" s="47"/>
      <c r="EF71" s="47"/>
      <c r="EG71" s="47"/>
      <c r="EH71" s="47"/>
      <c r="EI71" s="47"/>
      <c r="EJ71" s="47"/>
      <c r="EK71" s="47"/>
      <c r="EL71" s="47"/>
      <c r="EM71" s="47"/>
      <c r="EN71" s="47"/>
      <c r="EO71" s="47"/>
      <c r="EP71" s="47"/>
      <c r="EQ71" s="47"/>
      <c r="ER71" s="47"/>
      <c r="ES71" s="47"/>
      <c r="ET71" s="47"/>
      <c r="EU71" s="47"/>
      <c r="EV71" s="47"/>
      <c r="EW71" s="47"/>
      <c r="EX71" s="47"/>
      <c r="EY71" s="47"/>
      <c r="EZ71" s="47"/>
      <c r="FA71" s="47"/>
      <c r="FB71" s="47"/>
      <c r="FC71" s="47"/>
      <c r="FD71" s="47"/>
      <c r="FE71" s="47"/>
      <c r="FF71" s="47"/>
      <c r="FG71" s="47"/>
      <c r="FH71" s="47"/>
      <c r="FI71" s="47"/>
      <c r="FJ71" s="47"/>
      <c r="FK71" s="47"/>
      <c r="FL71" s="47"/>
      <c r="FM71" s="47"/>
      <c r="FN71" s="47"/>
      <c r="FO71" s="47"/>
      <c r="FP71" s="47"/>
      <c r="FQ71" s="47"/>
      <c r="FR71" s="47"/>
      <c r="FS71" s="47"/>
      <c r="FT71" s="47"/>
      <c r="FU71" s="47"/>
      <c r="FV71" s="47"/>
      <c r="FW71" s="47"/>
      <c r="FX71" s="47"/>
      <c r="FY71" s="47"/>
      <c r="FZ71" s="47"/>
      <c r="GA71" s="47"/>
      <c r="GB71" s="47"/>
      <c r="GC71" s="47"/>
      <c r="GD71" s="47"/>
      <c r="GE71" s="47"/>
      <c r="GF71" s="47"/>
    </row>
    <row r="72" spans="1:188" s="185" customFormat="1" ht="16.5" thickBot="1" x14ac:dyDescent="0.3">
      <c r="A72" s="194" t="s">
        <v>93</v>
      </c>
      <c r="B72" s="195">
        <v>15</v>
      </c>
      <c r="C72" s="67"/>
      <c r="D72" s="67"/>
      <c r="E72" s="83" t="s">
        <v>71</v>
      </c>
      <c r="F72" s="84">
        <v>3</v>
      </c>
      <c r="G72" s="196">
        <f>F72/F75</f>
        <v>4.6153846153846156E-2</v>
      </c>
      <c r="H72" s="67"/>
      <c r="I72" s="230" t="s">
        <v>59</v>
      </c>
      <c r="J72" s="109">
        <v>7</v>
      </c>
      <c r="K72" s="67"/>
      <c r="L72" s="252" t="s">
        <v>84</v>
      </c>
      <c r="M72" s="394"/>
      <c r="N72" s="396"/>
      <c r="O72" s="192">
        <f>O71/M71</f>
        <v>0.29166666666666669</v>
      </c>
      <c r="P72" s="192">
        <f>P71/M71</f>
        <v>4.1666666666666664E-2</v>
      </c>
      <c r="Q72" s="192">
        <f>Q71/M71</f>
        <v>0</v>
      </c>
      <c r="R72" s="192">
        <f>R71/M71</f>
        <v>0.66666666666666663</v>
      </c>
      <c r="S72" s="85"/>
      <c r="T72" s="47"/>
      <c r="U72" s="80" t="s">
        <v>568</v>
      </c>
      <c r="V72" s="191">
        <v>8</v>
      </c>
      <c r="W72" s="192">
        <f>V72/V73</f>
        <v>0.72727272727272729</v>
      </c>
      <c r="X72" s="191">
        <v>40</v>
      </c>
      <c r="Y72" s="192">
        <f>X72/X73</f>
        <v>0.7407407407407407</v>
      </c>
      <c r="Z72" s="193">
        <f>V72+X72</f>
        <v>48</v>
      </c>
      <c r="AA72" s="25"/>
      <c r="AB72" s="25"/>
      <c r="AC72" s="257"/>
      <c r="AD72" s="25"/>
      <c r="AE72" s="25"/>
      <c r="AF72" s="398"/>
      <c r="AG72" s="199"/>
      <c r="AH72" s="199"/>
      <c r="AI72" s="199"/>
      <c r="AJ72" s="88" t="s">
        <v>548</v>
      </c>
      <c r="AK72" s="25"/>
      <c r="AL72" s="25"/>
      <c r="AM72" s="25"/>
      <c r="AN72" s="25"/>
      <c r="AO72" s="230" t="s">
        <v>51</v>
      </c>
      <c r="AP72" s="109">
        <v>5</v>
      </c>
      <c r="AQ72" s="248">
        <f t="shared" si="10"/>
        <v>5.6669333333333336</v>
      </c>
      <c r="AR72" s="82">
        <v>11</v>
      </c>
      <c r="AS72" s="82">
        <v>6</v>
      </c>
      <c r="AT72" s="82">
        <v>8.0000000000000004E-4</v>
      </c>
      <c r="AU72" s="82" t="s">
        <v>1153</v>
      </c>
      <c r="AV72" s="82" t="s">
        <v>1153</v>
      </c>
      <c r="AW72" s="82"/>
      <c r="AX72" s="82"/>
      <c r="AY72" s="197"/>
      <c r="AZ72" s="82"/>
      <c r="BA72" s="86"/>
      <c r="BB72" s="274"/>
      <c r="BC72" s="266"/>
      <c r="BD72" s="131" t="s">
        <v>112</v>
      </c>
      <c r="BE72" s="129"/>
      <c r="BF72" s="25"/>
      <c r="BH72" s="47"/>
      <c r="BI72" s="4"/>
      <c r="BJ72" s="25"/>
      <c r="BK72" s="25"/>
      <c r="BL72" s="25"/>
      <c r="BM72" s="25"/>
      <c r="BN72" s="25"/>
      <c r="BO72" s="25"/>
      <c r="BP72" s="25"/>
      <c r="BQ72" s="25"/>
      <c r="BR72" s="25"/>
      <c r="BS72" s="25"/>
      <c r="BT72" s="25"/>
      <c r="BU72" s="25"/>
      <c r="BV72" s="25"/>
      <c r="BW72" s="25"/>
      <c r="BX72" s="25"/>
      <c r="BY72" s="25"/>
      <c r="BZ72" s="25"/>
      <c r="CA72" s="25"/>
      <c r="CB72" s="25"/>
      <c r="CC72" s="25"/>
      <c r="CD72" s="25"/>
      <c r="CE72" s="25"/>
      <c r="CF72" s="25"/>
      <c r="CJ72" s="25"/>
      <c r="CK72"/>
      <c r="CL72"/>
      <c r="CM72" s="4"/>
      <c r="CN72" s="4"/>
      <c r="CO72" s="4"/>
      <c r="CP72" s="4"/>
      <c r="CQ72" s="4"/>
      <c r="CR72" s="25"/>
      <c r="CS72" s="25"/>
      <c r="CT72" s="25"/>
      <c r="CU72" s="25"/>
      <c r="CV72" s="25"/>
      <c r="CW72" s="25"/>
      <c r="CX72" s="25"/>
      <c r="CY72" s="47"/>
      <c r="CZ72" s="47"/>
      <c r="DA72" s="4"/>
      <c r="DB72" s="4"/>
      <c r="DC72" s="4"/>
      <c r="DD72" s="4"/>
      <c r="DE72" s="4"/>
      <c r="DF72" s="4"/>
      <c r="DG72" s="4"/>
      <c r="DH72" s="4"/>
      <c r="DI72" s="4"/>
      <c r="DJ72" s="4"/>
      <c r="DK72" s="4"/>
      <c r="DL72" s="4"/>
      <c r="DM72" s="4"/>
      <c r="DN72" s="4"/>
      <c r="DO72" s="47"/>
      <c r="DP72" s="47"/>
      <c r="DQ72" s="47"/>
      <c r="DR72" s="47"/>
      <c r="DS72" s="47"/>
      <c r="DT72" s="47"/>
      <c r="DU72" s="47"/>
      <c r="DV72" s="47"/>
      <c r="DW72" s="47"/>
      <c r="DX72" s="47"/>
      <c r="DY72" s="47"/>
      <c r="DZ72" s="47"/>
      <c r="EA72" s="47"/>
      <c r="EB72" s="47"/>
      <c r="EC72" s="47"/>
      <c r="ED72" s="47"/>
      <c r="EE72" s="47"/>
      <c r="EF72" s="47"/>
      <c r="EG72" s="47"/>
      <c r="EH72" s="47"/>
      <c r="EI72" s="47"/>
      <c r="EJ72" s="47"/>
      <c r="EK72" s="47"/>
      <c r="EL72" s="47"/>
      <c r="EM72" s="47"/>
      <c r="EN72" s="47"/>
      <c r="EO72" s="47"/>
      <c r="EP72" s="47"/>
      <c r="EQ72" s="47"/>
      <c r="ER72" s="47"/>
      <c r="ES72" s="47"/>
      <c r="ET72" s="47"/>
      <c r="EU72" s="47"/>
      <c r="EV72" s="47"/>
      <c r="EW72" s="47"/>
      <c r="EX72" s="47"/>
      <c r="EY72" s="47"/>
      <c r="EZ72" s="47"/>
      <c r="FA72" s="47"/>
      <c r="FB72" s="47"/>
      <c r="FC72" s="47"/>
      <c r="FD72" s="47"/>
      <c r="FE72" s="47"/>
      <c r="FF72" s="47"/>
      <c r="FG72" s="47"/>
      <c r="FH72" s="47"/>
      <c r="FI72" s="47"/>
      <c r="FJ72" s="47"/>
      <c r="FK72" s="47"/>
      <c r="FL72" s="47"/>
      <c r="FM72" s="47"/>
      <c r="FN72" s="47"/>
      <c r="FO72" s="47"/>
      <c r="FP72" s="47"/>
      <c r="FQ72" s="47"/>
      <c r="FR72" s="47"/>
      <c r="FS72" s="47"/>
      <c r="FT72" s="47"/>
      <c r="FU72" s="47"/>
      <c r="FV72" s="47"/>
      <c r="FW72" s="47"/>
      <c r="FX72" s="47"/>
      <c r="FY72" s="47"/>
      <c r="FZ72" s="47"/>
      <c r="GA72" s="47"/>
      <c r="GB72" s="47"/>
      <c r="GC72" s="47"/>
      <c r="GD72" s="47"/>
      <c r="GE72" s="47"/>
      <c r="GF72" s="47"/>
    </row>
    <row r="73" spans="1:188" s="185" customFormat="1" ht="21" customHeight="1" thickBot="1" x14ac:dyDescent="0.3">
      <c r="A73" s="194" t="s">
        <v>94</v>
      </c>
      <c r="B73" s="195">
        <v>17</v>
      </c>
      <c r="C73" s="198"/>
      <c r="D73" s="67"/>
      <c r="E73" s="87" t="s">
        <v>95</v>
      </c>
      <c r="F73" s="84">
        <v>32</v>
      </c>
      <c r="G73" s="196">
        <f>F73/F75</f>
        <v>0.49230769230769234</v>
      </c>
      <c r="H73" s="67"/>
      <c r="I73" s="230" t="s">
        <v>51</v>
      </c>
      <c r="J73" s="109">
        <v>5</v>
      </c>
      <c r="K73" s="67"/>
      <c r="L73" s="251" t="s">
        <v>548</v>
      </c>
      <c r="M73" s="393">
        <v>41</v>
      </c>
      <c r="N73" s="395">
        <f>M73/M75</f>
        <v>0.63076923076923075</v>
      </c>
      <c r="O73" s="191">
        <v>10</v>
      </c>
      <c r="P73" s="191">
        <v>9</v>
      </c>
      <c r="Q73" s="191">
        <v>5</v>
      </c>
      <c r="R73" s="191">
        <v>17</v>
      </c>
      <c r="S73" s="79">
        <f>O74+P74+Q74+R74</f>
        <v>1</v>
      </c>
      <c r="T73" s="47"/>
      <c r="U73" s="91" t="s">
        <v>67</v>
      </c>
      <c r="V73" s="200">
        <f>SUM(V71:V72)</f>
        <v>11</v>
      </c>
      <c r="W73" s="92">
        <f>W71+W72</f>
        <v>1</v>
      </c>
      <c r="X73" s="200">
        <f>X71+X72</f>
        <v>54</v>
      </c>
      <c r="Y73" s="93">
        <f>Y71+Y72</f>
        <v>1</v>
      </c>
      <c r="Z73" s="94">
        <f>Z71+Z72</f>
        <v>65</v>
      </c>
      <c r="AA73" s="25"/>
      <c r="AB73" s="25"/>
      <c r="AC73" s="257"/>
      <c r="AD73" s="25"/>
      <c r="AE73" s="25"/>
      <c r="AF73" s="239"/>
      <c r="AK73" s="25"/>
      <c r="AL73" s="25"/>
      <c r="AM73" s="25"/>
      <c r="AN73" s="25"/>
      <c r="AO73" s="230" t="s">
        <v>538</v>
      </c>
      <c r="AP73" s="109">
        <v>4</v>
      </c>
      <c r="AQ73" s="249">
        <f t="shared" si="10"/>
        <v>1.8259500000000002</v>
      </c>
      <c r="AR73" s="82">
        <v>4.2</v>
      </c>
      <c r="AS73" s="82">
        <v>8.0000000000000004E-4</v>
      </c>
      <c r="AT73" s="82">
        <v>3.1</v>
      </c>
      <c r="AU73" s="82">
        <v>3.0000000000000001E-3</v>
      </c>
      <c r="AV73" s="82"/>
      <c r="AW73" s="82"/>
      <c r="AX73" s="82"/>
      <c r="AY73" s="82"/>
      <c r="AZ73" s="82"/>
      <c r="BA73" s="86"/>
      <c r="BB73" s="273"/>
      <c r="BC73" s="266"/>
      <c r="BD73" s="132" t="s">
        <v>113</v>
      </c>
      <c r="BE73" s="129"/>
      <c r="BF73" s="25"/>
      <c r="BH73" s="47"/>
      <c r="BI73" s="25"/>
      <c r="BJ73" s="25"/>
      <c r="BK73" s="25"/>
      <c r="BL73" s="25"/>
      <c r="BM73" s="25"/>
      <c r="BN73" s="25"/>
      <c r="BO73" s="25"/>
      <c r="BP73" s="25"/>
      <c r="BQ73" s="25"/>
      <c r="BR73" s="25"/>
      <c r="BS73" s="25"/>
      <c r="BT73" s="25"/>
      <c r="BU73"/>
      <c r="BV73" s="25"/>
      <c r="BW73" s="25"/>
      <c r="BX73" s="25"/>
      <c r="BY73" s="25"/>
      <c r="BZ73" s="25"/>
      <c r="CA73" s="25"/>
      <c r="CB73" s="25"/>
      <c r="CC73" s="25"/>
      <c r="CD73" s="25"/>
      <c r="CE73" s="25"/>
      <c r="CF73" s="25"/>
      <c r="CJ73" s="25"/>
      <c r="CK73" s="25"/>
      <c r="CL73" s="25"/>
      <c r="CM73" s="25"/>
      <c r="CN73" s="25"/>
      <c r="CO73" s="25"/>
      <c r="CP73" s="25"/>
      <c r="CQ73" s="25"/>
      <c r="CR73" s="25"/>
      <c r="CS73" s="25"/>
      <c r="CT73" s="25"/>
      <c r="CU73" s="25"/>
      <c r="CV73" s="25"/>
      <c r="CW73" s="25"/>
      <c r="CX73" s="25"/>
      <c r="CY73" s="47"/>
      <c r="CZ73" s="47"/>
      <c r="DA73" s="47"/>
      <c r="DB73" s="47"/>
      <c r="DC73" s="47"/>
      <c r="DD73" s="47"/>
      <c r="DE73" s="47"/>
      <c r="DF73" s="47"/>
      <c r="DG73" s="47"/>
      <c r="DH73" s="47"/>
      <c r="DI73" s="47"/>
      <c r="DJ73" s="47"/>
      <c r="DK73" s="47"/>
      <c r="DL73" s="47"/>
      <c r="DM73" s="47"/>
      <c r="DN73" s="47"/>
      <c r="DO73" s="47"/>
      <c r="DP73" s="47"/>
      <c r="DQ73" s="47"/>
      <c r="DR73" s="47"/>
      <c r="DS73" s="47"/>
      <c r="DT73" s="47"/>
      <c r="DU73" s="47"/>
      <c r="DV73" s="47"/>
      <c r="DW73" s="47"/>
      <c r="DX73" s="47"/>
      <c r="DY73" s="47"/>
      <c r="DZ73" s="47"/>
      <c r="EA73" s="47"/>
      <c r="EB73" s="47"/>
      <c r="EC73" s="47"/>
      <c r="ED73" s="47"/>
      <c r="EE73" s="47"/>
      <c r="EF73" s="47"/>
      <c r="EG73" s="47"/>
      <c r="EH73" s="47"/>
      <c r="EI73" s="47"/>
      <c r="EJ73" s="47"/>
      <c r="EK73" s="47"/>
      <c r="EL73" s="47"/>
      <c r="EM73" s="47"/>
      <c r="EN73" s="47"/>
      <c r="EO73" s="47"/>
      <c r="EP73" s="47"/>
      <c r="EQ73" s="47"/>
      <c r="ER73" s="47"/>
      <c r="ES73" s="47"/>
      <c r="ET73" s="47"/>
      <c r="EU73" s="47"/>
      <c r="EV73" s="47"/>
      <c r="EW73" s="47"/>
      <c r="EX73" s="47"/>
      <c r="EY73" s="47"/>
      <c r="EZ73" s="47"/>
      <c r="FA73" s="47"/>
      <c r="FB73" s="47"/>
      <c r="FC73" s="47"/>
      <c r="FD73" s="47"/>
      <c r="FE73" s="47"/>
      <c r="FF73" s="47"/>
      <c r="FG73" s="47"/>
      <c r="FH73" s="47"/>
      <c r="FI73" s="47"/>
      <c r="FJ73" s="47"/>
      <c r="FK73" s="47"/>
      <c r="FL73" s="47"/>
      <c r="FM73" s="47"/>
      <c r="FN73" s="47"/>
      <c r="FO73" s="47"/>
      <c r="FP73" s="47"/>
      <c r="FQ73" s="47"/>
      <c r="FR73" s="47"/>
      <c r="FS73" s="47"/>
      <c r="FT73" s="47"/>
      <c r="FU73" s="47"/>
      <c r="FV73" s="47"/>
      <c r="FW73" s="47"/>
      <c r="FX73" s="47"/>
      <c r="FY73" s="47"/>
      <c r="FZ73" s="47"/>
      <c r="GA73" s="47"/>
      <c r="GB73" s="47"/>
      <c r="GC73" s="47"/>
      <c r="GD73" s="47"/>
      <c r="GE73" s="47"/>
      <c r="GF73" s="47"/>
    </row>
    <row r="74" spans="1:188" s="185" customFormat="1" ht="21.75" customHeight="1" thickBot="1" x14ac:dyDescent="0.3">
      <c r="A74" s="194" t="s">
        <v>96</v>
      </c>
      <c r="B74" s="195">
        <v>13</v>
      </c>
      <c r="C74" s="67"/>
      <c r="D74" s="67"/>
      <c r="E74" s="90" t="s">
        <v>97</v>
      </c>
      <c r="F74" s="84">
        <v>16</v>
      </c>
      <c r="G74" s="196">
        <f>F74/F75</f>
        <v>0.24615384615384617</v>
      </c>
      <c r="H74" s="67"/>
      <c r="I74" s="230" t="s">
        <v>538</v>
      </c>
      <c r="J74" s="109">
        <v>4</v>
      </c>
      <c r="K74" s="67"/>
      <c r="L74" s="252" t="s">
        <v>84</v>
      </c>
      <c r="M74" s="394"/>
      <c r="N74" s="396"/>
      <c r="O74" s="192">
        <f>O73/M73</f>
        <v>0.24390243902439024</v>
      </c>
      <c r="P74" s="192">
        <f>P73/M73</f>
        <v>0.21951219512195122</v>
      </c>
      <c r="Q74" s="192">
        <f>Q73/M73</f>
        <v>0.12195121951219512</v>
      </c>
      <c r="R74" s="192">
        <f>R73/M73</f>
        <v>0.41463414634146339</v>
      </c>
      <c r="S74" s="85"/>
      <c r="T74" s="47"/>
      <c r="U74"/>
      <c r="V74"/>
      <c r="W74" s="303"/>
      <c r="X74"/>
      <c r="Y74" s="258"/>
      <c r="Z74" s="98">
        <f>Y73+W73</f>
        <v>2</v>
      </c>
      <c r="AA74" s="25"/>
      <c r="AB74" s="25"/>
      <c r="AC74" s="257"/>
      <c r="AD74" s="25"/>
      <c r="AE74" s="25"/>
      <c r="AK74" s="25"/>
      <c r="AL74" s="25"/>
      <c r="AM74" s="25"/>
      <c r="AN74" s="25"/>
      <c r="AO74" s="230" t="s">
        <v>40</v>
      </c>
      <c r="AP74" s="109">
        <v>4</v>
      </c>
      <c r="AQ74" s="249">
        <f t="shared" si="10"/>
        <v>2.6277500000000003</v>
      </c>
      <c r="AR74" s="82">
        <v>0.01</v>
      </c>
      <c r="AS74" s="82">
        <v>1.1000000000000001</v>
      </c>
      <c r="AT74" s="82">
        <v>1E-3</v>
      </c>
      <c r="AU74" s="82">
        <v>9.4</v>
      </c>
      <c r="AV74" s="82"/>
      <c r="AW74" s="82"/>
      <c r="AX74" s="82"/>
      <c r="AY74" s="82"/>
      <c r="AZ74" s="82"/>
      <c r="BA74" s="86"/>
      <c r="BB74" s="273"/>
      <c r="BC74" s="103"/>
      <c r="BD74" s="132" t="s">
        <v>114</v>
      </c>
      <c r="BE74" s="129"/>
      <c r="BF74" s="25"/>
      <c r="BH74" s="47"/>
      <c r="BI74" s="25"/>
      <c r="BJ74" s="25"/>
      <c r="BK74" s="25"/>
      <c r="BL74" s="25"/>
      <c r="BM74" s="25"/>
      <c r="BN74" s="25"/>
      <c r="BO74" s="25"/>
      <c r="BP74" s="25"/>
      <c r="BQ74" s="25"/>
      <c r="BR74" s="25"/>
      <c r="BS74" s="25"/>
      <c r="BT74" s="25"/>
      <c r="BU74"/>
      <c r="BV74" s="25"/>
      <c r="BW74" s="25"/>
      <c r="BX74" s="25"/>
      <c r="BY74" s="25"/>
      <c r="BZ74" s="25"/>
      <c r="CA74" s="25"/>
      <c r="CB74" s="25"/>
      <c r="CC74" s="25"/>
      <c r="CD74" s="25"/>
      <c r="CE74" s="25"/>
      <c r="CF74" s="25"/>
      <c r="CG74" s="25"/>
      <c r="CH74" s="25"/>
      <c r="CI74" s="25"/>
      <c r="CJ74" s="25"/>
      <c r="CK74" s="25"/>
      <c r="CL74" s="25"/>
      <c r="CM74" s="25"/>
      <c r="CN74" s="25"/>
      <c r="CO74" s="25"/>
      <c r="CP74" s="25"/>
      <c r="CQ74" s="25"/>
      <c r="CR74" s="25"/>
      <c r="CS74" s="25"/>
      <c r="CT74" s="25"/>
      <c r="CU74" s="25"/>
      <c r="CV74" s="25"/>
      <c r="CW74" s="25"/>
      <c r="CX74" s="25"/>
      <c r="CY74" s="47"/>
      <c r="CZ74" s="47"/>
      <c r="DA74" s="47"/>
      <c r="DB74" s="47"/>
      <c r="DC74" s="47"/>
      <c r="DD74" s="47"/>
      <c r="DE74" s="47"/>
      <c r="DF74" s="47"/>
      <c r="DG74" s="47"/>
      <c r="DH74" s="47"/>
      <c r="DI74" s="47"/>
      <c r="DJ74" s="47"/>
      <c r="DK74" s="47"/>
      <c r="DL74" s="47"/>
      <c r="DM74" s="47"/>
      <c r="DN74" s="47"/>
      <c r="DO74" s="47"/>
      <c r="DP74" s="47"/>
      <c r="DQ74" s="47"/>
      <c r="DR74" s="47"/>
      <c r="DS74" s="47"/>
      <c r="DT74" s="47"/>
      <c r="DU74" s="47"/>
      <c r="DV74" s="47"/>
      <c r="DW74" s="47"/>
      <c r="DX74" s="47"/>
      <c r="DY74" s="47"/>
      <c r="DZ74" s="47"/>
      <c r="EA74" s="47"/>
      <c r="EB74" s="47"/>
      <c r="EC74" s="47"/>
      <c r="ED74" s="47"/>
      <c r="EE74" s="47"/>
      <c r="EF74" s="47"/>
      <c r="EG74" s="47"/>
      <c r="EH74" s="47"/>
      <c r="EI74" s="47"/>
      <c r="EJ74" s="47"/>
      <c r="EK74" s="47"/>
      <c r="EL74" s="47"/>
      <c r="EM74" s="47"/>
      <c r="EN74" s="47"/>
      <c r="EO74" s="47"/>
      <c r="EP74" s="47"/>
      <c r="EQ74" s="47"/>
      <c r="ER74" s="47"/>
      <c r="ES74" s="47"/>
      <c r="ET74" s="47"/>
      <c r="EU74" s="47"/>
      <c r="EV74" s="47"/>
      <c r="EW74" s="47"/>
      <c r="EX74" s="47"/>
      <c r="EY74" s="47"/>
      <c r="EZ74" s="47"/>
      <c r="FA74" s="47"/>
      <c r="FB74" s="47"/>
      <c r="FC74" s="47"/>
      <c r="FD74" s="47"/>
      <c r="FE74" s="47"/>
      <c r="FF74" s="47"/>
      <c r="FG74" s="47"/>
      <c r="FH74" s="47"/>
      <c r="FI74" s="47"/>
      <c r="FJ74" s="47"/>
      <c r="FK74" s="47"/>
      <c r="FL74" s="47"/>
      <c r="FM74" s="47"/>
      <c r="FN74" s="47"/>
      <c r="FO74" s="47"/>
      <c r="FP74" s="47"/>
      <c r="FQ74" s="47"/>
      <c r="FR74" s="47"/>
      <c r="FS74" s="47"/>
      <c r="FT74" s="47"/>
      <c r="FU74" s="47"/>
      <c r="FV74" s="47"/>
      <c r="FW74" s="47"/>
      <c r="FX74" s="47"/>
      <c r="FY74" s="47"/>
      <c r="FZ74" s="47"/>
      <c r="GA74" s="47"/>
      <c r="GB74" s="47"/>
      <c r="GC74" s="47"/>
      <c r="GD74" s="47"/>
      <c r="GE74" s="47"/>
      <c r="GF74" s="47"/>
    </row>
    <row r="75" spans="1:188" s="185" customFormat="1" ht="16.5" thickBot="1" x14ac:dyDescent="0.3">
      <c r="A75" s="194" t="s">
        <v>98</v>
      </c>
      <c r="B75" s="195">
        <v>4</v>
      </c>
      <c r="C75" s="67"/>
      <c r="D75" s="67"/>
      <c r="E75" s="95" t="s">
        <v>67</v>
      </c>
      <c r="F75" s="96">
        <f>F71+F72+F73+F74</f>
        <v>65</v>
      </c>
      <c r="G75" s="97">
        <f>G71+G72+G73+G74</f>
        <v>1</v>
      </c>
      <c r="H75" s="67"/>
      <c r="I75" s="230" t="s">
        <v>40</v>
      </c>
      <c r="J75" s="109">
        <v>4</v>
      </c>
      <c r="K75" s="67"/>
      <c r="L75" s="399" t="s">
        <v>67</v>
      </c>
      <c r="M75" s="401">
        <f>SUM(M71:M74)</f>
        <v>65</v>
      </c>
      <c r="N75" s="403">
        <f>N71+N73</f>
        <v>1</v>
      </c>
      <c r="O75" s="204">
        <f>O71+O73</f>
        <v>17</v>
      </c>
      <c r="P75" s="204">
        <f>P71+P73</f>
        <v>10</v>
      </c>
      <c r="Q75" s="204">
        <f>Q71+Q73</f>
        <v>5</v>
      </c>
      <c r="R75" s="204">
        <f>R71+R73</f>
        <v>33</v>
      </c>
      <c r="S75" s="405">
        <f>O76+P76+Q76+R76</f>
        <v>1</v>
      </c>
      <c r="T75" s="47"/>
      <c r="W75" s="301"/>
      <c r="Y75" s="208"/>
      <c r="AA75" s="25"/>
      <c r="AB75" s="25"/>
      <c r="AC75" s="257"/>
      <c r="AD75" s="25"/>
      <c r="AE75" s="25"/>
      <c r="AG75" s="100"/>
      <c r="AH75" s="203"/>
      <c r="AI75" s="203"/>
      <c r="AJ75" s="203"/>
      <c r="AK75" s="25"/>
      <c r="AL75" s="25"/>
      <c r="AM75" s="25"/>
      <c r="AN75" s="25"/>
      <c r="AO75" s="230" t="s">
        <v>53</v>
      </c>
      <c r="AP75" s="109">
        <v>3</v>
      </c>
      <c r="AQ75" s="249">
        <f t="shared" si="10"/>
        <v>0.64</v>
      </c>
      <c r="AR75" s="82" t="s">
        <v>1153</v>
      </c>
      <c r="AS75" s="82" t="s">
        <v>1153</v>
      </c>
      <c r="AT75" s="82">
        <v>0.64</v>
      </c>
      <c r="AU75" s="82"/>
      <c r="AV75" s="82"/>
      <c r="AW75" s="82"/>
      <c r="AX75" s="82"/>
      <c r="AY75" s="82"/>
      <c r="AZ75" s="82"/>
      <c r="BA75" s="86"/>
      <c r="BB75" s="273"/>
      <c r="BC75" s="103"/>
      <c r="BD75" s="133" t="s">
        <v>43</v>
      </c>
      <c r="BE75" s="129"/>
      <c r="BF75" s="25"/>
      <c r="BH75" s="47"/>
      <c r="BI75" s="25"/>
      <c r="BJ75" s="25"/>
      <c r="BK75" s="25"/>
      <c r="BL75" s="25"/>
      <c r="BM75" s="25"/>
      <c r="BN75" s="25"/>
      <c r="BO75" s="25"/>
      <c r="BP75" s="25"/>
      <c r="BQ75" s="25"/>
      <c r="BR75" s="25"/>
      <c r="BS75" s="25"/>
      <c r="BT75" s="25"/>
      <c r="BU75"/>
      <c r="BV75" s="25"/>
      <c r="BW75"/>
      <c r="BX75"/>
      <c r="BY75"/>
      <c r="BZ75"/>
      <c r="CA75"/>
      <c r="CB75" s="25"/>
      <c r="CC75" s="25"/>
      <c r="CD75" s="25"/>
      <c r="CE75" s="25"/>
      <c r="CF75" s="25"/>
      <c r="CG75" s="25"/>
      <c r="CH75" s="25"/>
      <c r="CI75" s="25"/>
      <c r="CJ75" s="25"/>
      <c r="CK75" s="25"/>
      <c r="CL75" s="25"/>
      <c r="CM75" s="25"/>
      <c r="CN75" s="25"/>
      <c r="CO75" s="25"/>
      <c r="CP75" s="25"/>
      <c r="CQ75" s="25"/>
      <c r="CR75" s="25"/>
      <c r="CS75" s="25"/>
      <c r="CT75" s="25"/>
      <c r="CU75" s="25"/>
      <c r="CV75" s="25"/>
      <c r="CW75" s="25"/>
      <c r="CX75" s="25"/>
      <c r="CY75" s="47"/>
      <c r="CZ75" s="47"/>
      <c r="DA75" s="47"/>
      <c r="DB75" s="47"/>
      <c r="DC75" s="47"/>
      <c r="DD75" s="47"/>
      <c r="DE75" s="47"/>
      <c r="DF75" s="47"/>
      <c r="DG75" s="47"/>
      <c r="DH75" s="47"/>
      <c r="DI75" s="47"/>
      <c r="DJ75" s="47"/>
      <c r="DK75" s="47"/>
      <c r="DL75" s="47"/>
      <c r="DM75" s="47"/>
      <c r="DN75" s="47"/>
      <c r="DO75" s="47"/>
      <c r="DP75" s="47"/>
      <c r="DQ75" s="47"/>
      <c r="DR75" s="47"/>
      <c r="DS75" s="47"/>
      <c r="DT75" s="47"/>
      <c r="DU75" s="47"/>
      <c r="DV75" s="47"/>
      <c r="DW75" s="47"/>
      <c r="DX75" s="47"/>
      <c r="DY75" s="47"/>
      <c r="DZ75" s="47"/>
      <c r="EA75" s="47"/>
      <c r="EB75" s="47"/>
      <c r="EC75" s="47"/>
      <c r="ED75" s="47"/>
      <c r="EE75" s="47"/>
      <c r="EF75" s="47"/>
      <c r="EG75" s="47"/>
      <c r="EH75" s="47"/>
      <c r="EI75" s="47"/>
      <c r="EJ75" s="47"/>
      <c r="EK75" s="47"/>
      <c r="EL75" s="47"/>
      <c r="EM75" s="47"/>
      <c r="EN75" s="47"/>
      <c r="EO75" s="47"/>
      <c r="EP75" s="47"/>
      <c r="EQ75" s="47"/>
      <c r="ER75" s="47"/>
      <c r="ES75" s="47"/>
      <c r="ET75" s="47"/>
      <c r="EU75" s="47"/>
      <c r="EV75" s="47"/>
      <c r="EW75" s="47"/>
      <c r="EX75" s="47"/>
      <c r="EY75" s="47"/>
      <c r="EZ75" s="47"/>
      <c r="FA75" s="47"/>
      <c r="FB75" s="47"/>
      <c r="FC75" s="47"/>
      <c r="FD75" s="47"/>
      <c r="FE75" s="47"/>
      <c r="FF75" s="47"/>
      <c r="FG75" s="47"/>
      <c r="FH75" s="47"/>
      <c r="FI75" s="47"/>
      <c r="FJ75" s="47"/>
      <c r="FK75" s="47"/>
      <c r="FL75" s="47"/>
      <c r="FM75" s="47"/>
      <c r="FN75" s="47"/>
      <c r="FO75" s="47"/>
      <c r="FP75" s="47"/>
      <c r="FQ75" s="47"/>
      <c r="FR75" s="47"/>
      <c r="FS75" s="47"/>
      <c r="FT75" s="47"/>
      <c r="FU75" s="47"/>
      <c r="FV75" s="47"/>
      <c r="FW75" s="47"/>
      <c r="FX75" s="47"/>
      <c r="FY75" s="47"/>
      <c r="FZ75" s="47"/>
      <c r="GA75" s="47"/>
      <c r="GB75" s="47"/>
      <c r="GC75" s="47"/>
      <c r="GD75" s="47"/>
      <c r="GE75" s="47"/>
      <c r="GF75" s="47"/>
    </row>
    <row r="76" spans="1:188" s="185" customFormat="1" ht="16.5" thickBot="1" x14ac:dyDescent="0.3">
      <c r="A76" s="201" t="s">
        <v>67</v>
      </c>
      <c r="B76" s="202">
        <f>SUM(B71:B75)</f>
        <v>65</v>
      </c>
      <c r="C76" s="67"/>
      <c r="D76" s="67"/>
      <c r="E76" s="99" t="s">
        <v>73</v>
      </c>
      <c r="F76" s="84">
        <v>13</v>
      </c>
      <c r="G76" s="190">
        <f>F76/F79</f>
        <v>0.2</v>
      </c>
      <c r="H76" s="67"/>
      <c r="I76" s="230" t="s">
        <v>53</v>
      </c>
      <c r="J76" s="109">
        <v>3</v>
      </c>
      <c r="K76" s="67"/>
      <c r="L76" s="400"/>
      <c r="M76" s="402"/>
      <c r="N76" s="404"/>
      <c r="O76" s="205">
        <f>O75/M75</f>
        <v>0.26153846153846155</v>
      </c>
      <c r="P76" s="205">
        <f>P75/M75</f>
        <v>0.15384615384615385</v>
      </c>
      <c r="Q76" s="205">
        <f>Q75/M75</f>
        <v>7.6923076923076927E-2</v>
      </c>
      <c r="R76" s="205">
        <f>R75/M75</f>
        <v>0.50769230769230766</v>
      </c>
      <c r="S76" s="406"/>
      <c r="T76" s="47"/>
      <c r="W76" s="301"/>
      <c r="Y76" s="208"/>
      <c r="Z76"/>
      <c r="AA76" s="25"/>
      <c r="AB76" s="25"/>
      <c r="AC76" s="257"/>
      <c r="AD76" s="25"/>
      <c r="AE76" s="25"/>
      <c r="AF76" s="100"/>
      <c r="AK76" s="25"/>
      <c r="AL76" s="25"/>
      <c r="AM76" s="25"/>
      <c r="AN76" s="25"/>
      <c r="AO76" s="230" t="s">
        <v>532</v>
      </c>
      <c r="AP76" s="109">
        <v>3</v>
      </c>
      <c r="AQ76" s="249">
        <f t="shared" si="10"/>
        <v>44.686666666666667</v>
      </c>
      <c r="AR76" s="82">
        <v>0.06</v>
      </c>
      <c r="AS76" s="82">
        <v>72</v>
      </c>
      <c r="AT76" s="82">
        <v>62</v>
      </c>
      <c r="AU76" s="82"/>
      <c r="AV76" s="82"/>
      <c r="AW76" s="82"/>
      <c r="AX76" s="82"/>
      <c r="AY76" s="82"/>
      <c r="AZ76" s="82"/>
      <c r="BA76" s="86"/>
      <c r="BB76" s="273"/>
      <c r="BC76" s="103"/>
      <c r="BD76" s="133" t="s">
        <v>60</v>
      </c>
      <c r="BE76" s="129"/>
      <c r="BF76" s="25"/>
      <c r="BH76" s="47"/>
      <c r="BI76" s="25"/>
      <c r="BJ76" s="25"/>
      <c r="BK76" s="25"/>
      <c r="BL76" s="25"/>
      <c r="BM76" s="25"/>
      <c r="BN76" s="25"/>
      <c r="BO76" s="25"/>
      <c r="BP76" s="25"/>
      <c r="BQ76" s="25"/>
      <c r="BR76" s="25"/>
      <c r="BS76" s="25"/>
      <c r="BT76" s="25"/>
      <c r="BU76"/>
      <c r="BV76" s="25"/>
      <c r="BW76"/>
      <c r="BX76"/>
      <c r="BY76"/>
      <c r="BZ76"/>
      <c r="CA76"/>
      <c r="CB76"/>
      <c r="CC76" s="25"/>
      <c r="CD76" s="25"/>
      <c r="CE76" s="25"/>
      <c r="CF76" s="25"/>
      <c r="CG76" s="25"/>
      <c r="CH76" s="25"/>
      <c r="CI76" s="25"/>
      <c r="CJ76" s="25"/>
      <c r="CK76" s="25"/>
      <c r="CL76" s="25"/>
      <c r="CM76" s="25"/>
      <c r="CN76" s="25"/>
      <c r="CO76" s="25"/>
      <c r="CP76" s="25"/>
      <c r="CQ76" s="25"/>
      <c r="CR76" s="25"/>
      <c r="CS76" s="25"/>
      <c r="CT76" s="25"/>
      <c r="CU76" s="25"/>
      <c r="CV76" s="25"/>
      <c r="CW76" s="25"/>
      <c r="CX76" s="25"/>
      <c r="CY76" s="47"/>
      <c r="CZ76" s="47"/>
      <c r="DA76" s="47"/>
      <c r="DB76" s="47"/>
      <c r="DC76" s="47"/>
      <c r="DD76" s="47"/>
      <c r="DE76" s="47"/>
      <c r="DF76" s="47"/>
      <c r="DG76" s="47"/>
      <c r="DH76" s="47"/>
      <c r="DI76" s="47"/>
      <c r="DJ76" s="47"/>
      <c r="DK76" s="47"/>
      <c r="DL76" s="47"/>
      <c r="DM76" s="47"/>
      <c r="DN76" s="47"/>
      <c r="DO76" s="47"/>
      <c r="DP76" s="47"/>
      <c r="DQ76" s="47"/>
      <c r="DR76" s="47"/>
      <c r="DS76" s="47"/>
      <c r="DT76" s="47"/>
      <c r="DU76" s="47"/>
      <c r="DV76" s="47"/>
      <c r="DW76" s="47"/>
      <c r="DX76" s="47"/>
      <c r="DY76" s="47"/>
      <c r="DZ76" s="47"/>
      <c r="EA76" s="47"/>
      <c r="EB76" s="47"/>
      <c r="EC76" s="47"/>
      <c r="ED76" s="47"/>
      <c r="EE76" s="47"/>
      <c r="EF76" s="47"/>
      <c r="EG76" s="47"/>
      <c r="EH76" s="47"/>
      <c r="EI76" s="47"/>
      <c r="EJ76" s="47"/>
      <c r="EK76" s="47"/>
      <c r="EL76" s="47"/>
      <c r="EM76" s="47"/>
      <c r="EN76" s="47"/>
      <c r="EO76" s="47"/>
      <c r="EP76" s="47"/>
      <c r="EQ76" s="47"/>
      <c r="ER76" s="47"/>
      <c r="ES76" s="47"/>
      <c r="ET76" s="47"/>
      <c r="EU76" s="47"/>
      <c r="EV76" s="47"/>
      <c r="EW76" s="47"/>
      <c r="EX76" s="47"/>
      <c r="EY76" s="47"/>
      <c r="EZ76" s="47"/>
      <c r="FA76" s="47"/>
      <c r="FB76" s="47"/>
      <c r="FC76" s="47"/>
      <c r="FD76" s="47"/>
      <c r="FE76" s="47"/>
      <c r="FF76" s="47"/>
      <c r="FG76" s="47"/>
      <c r="FH76" s="47"/>
      <c r="FI76" s="47"/>
      <c r="FJ76" s="47"/>
      <c r="FK76" s="47"/>
      <c r="FL76" s="47"/>
      <c r="FM76" s="47"/>
      <c r="FN76" s="47"/>
      <c r="FO76" s="47"/>
      <c r="FP76" s="47"/>
      <c r="FQ76" s="47"/>
      <c r="FR76" s="47"/>
      <c r="FS76" s="47"/>
      <c r="FT76" s="47"/>
      <c r="FU76" s="47"/>
      <c r="FV76" s="47"/>
      <c r="FW76" s="47"/>
      <c r="FX76" s="47"/>
      <c r="FY76" s="47"/>
      <c r="FZ76" s="47"/>
      <c r="GA76" s="47"/>
      <c r="GB76" s="47"/>
      <c r="GC76" s="47"/>
      <c r="GD76" s="47"/>
      <c r="GE76" s="47"/>
      <c r="GF76" s="47"/>
    </row>
    <row r="77" spans="1:188" s="185" customFormat="1" ht="16.5" thickBot="1" x14ac:dyDescent="0.3">
      <c r="C77" s="67"/>
      <c r="D77" s="67"/>
      <c r="E77" s="99" t="s">
        <v>75</v>
      </c>
      <c r="F77" s="84">
        <v>45</v>
      </c>
      <c r="G77" s="196">
        <f>F77/F79</f>
        <v>0.69230769230769229</v>
      </c>
      <c r="H77" s="67"/>
      <c r="I77" s="230" t="s">
        <v>532</v>
      </c>
      <c r="J77" s="109">
        <v>3</v>
      </c>
      <c r="K77" s="67"/>
      <c r="L77" s="253"/>
      <c r="M77" s="67"/>
      <c r="N77" s="67"/>
      <c r="O77" s="67"/>
      <c r="P77" s="67"/>
      <c r="Q77" s="67"/>
      <c r="R77" s="47"/>
      <c r="S77" s="47"/>
      <c r="T77" s="47"/>
      <c r="U77"/>
      <c r="V77"/>
      <c r="W77" s="303"/>
      <c r="X77"/>
      <c r="Y77" s="258"/>
      <c r="Z77"/>
      <c r="AA77" s="25"/>
      <c r="AB77" s="25"/>
      <c r="AC77" s="257"/>
      <c r="AD77" s="25"/>
      <c r="AE77" s="25"/>
      <c r="AF77" s="236" t="s">
        <v>99</v>
      </c>
      <c r="AG77" s="237" t="s">
        <v>87</v>
      </c>
      <c r="AH77" s="237" t="s">
        <v>88</v>
      </c>
      <c r="AI77" s="237" t="s">
        <v>89</v>
      </c>
      <c r="AJ77" s="245" t="s">
        <v>90</v>
      </c>
      <c r="AK77" s="25"/>
      <c r="AL77" s="25"/>
      <c r="AM77" s="25"/>
      <c r="AN77" s="25"/>
      <c r="AO77" s="230" t="s">
        <v>540</v>
      </c>
      <c r="AP77" s="109">
        <v>3</v>
      </c>
      <c r="AQ77" s="249">
        <f t="shared" si="10"/>
        <v>3.85E-2</v>
      </c>
      <c r="AR77" s="82">
        <v>5.7000000000000002E-2</v>
      </c>
      <c r="AS77" s="82" t="s">
        <v>1153</v>
      </c>
      <c r="AT77" s="82">
        <v>0.02</v>
      </c>
      <c r="AU77" s="82"/>
      <c r="AV77" s="82"/>
      <c r="AW77" s="82"/>
      <c r="AX77" s="82"/>
      <c r="AY77" s="82"/>
      <c r="AZ77" s="82"/>
      <c r="BA77" s="86"/>
      <c r="BB77" s="273"/>
      <c r="BC77" s="103"/>
      <c r="BD77" s="133" t="s">
        <v>56</v>
      </c>
      <c r="BE77" s="129"/>
      <c r="BF77" s="25"/>
      <c r="BH77" s="47"/>
      <c r="BI77" s="25"/>
      <c r="BJ77" s="25"/>
      <c r="BK77" s="25"/>
      <c r="BL77" s="25"/>
      <c r="BM77" s="25"/>
      <c r="BN77" s="25"/>
      <c r="BO77" s="25"/>
      <c r="BP77" s="25"/>
      <c r="BQ77" s="25"/>
      <c r="BR77" s="25"/>
      <c r="BS77" s="25"/>
      <c r="BT77" s="25"/>
      <c r="BU77" s="25"/>
      <c r="BV77" s="25"/>
      <c r="BW77"/>
      <c r="BX77"/>
      <c r="BY77"/>
      <c r="BZ77"/>
      <c r="CA77"/>
      <c r="CB77"/>
      <c r="CC77" s="25"/>
      <c r="CD77" s="25"/>
      <c r="CE77"/>
      <c r="CF77" s="25"/>
      <c r="CG77" s="25"/>
      <c r="CH77" s="25"/>
      <c r="CI77" s="25"/>
      <c r="CJ77" s="25"/>
      <c r="CK77" s="25"/>
      <c r="CL77" s="25"/>
      <c r="CM77" s="25"/>
      <c r="CN77" s="25"/>
      <c r="CO77" s="25"/>
      <c r="CP77" s="25"/>
      <c r="CQ77" s="25"/>
      <c r="CR77" s="25"/>
      <c r="CS77" s="25"/>
      <c r="CT77" s="25"/>
      <c r="CU77" s="25"/>
      <c r="CV77" s="25"/>
      <c r="CW77" s="25"/>
      <c r="CX77" s="25"/>
      <c r="CY77" s="47"/>
      <c r="CZ77" s="47"/>
      <c r="DA77" s="47"/>
      <c r="DB77" s="47"/>
      <c r="DC77" s="47"/>
      <c r="DD77" s="47"/>
      <c r="DE77" s="47"/>
      <c r="DF77" s="47"/>
      <c r="DG77" s="47"/>
      <c r="DH77" s="47"/>
      <c r="DI77" s="47"/>
      <c r="DJ77" s="47"/>
      <c r="DK77" s="47"/>
      <c r="DL77" s="47"/>
      <c r="DM77" s="47"/>
      <c r="DN77" s="47"/>
      <c r="DO77" s="47"/>
      <c r="DP77" s="47"/>
      <c r="DQ77" s="47"/>
      <c r="DR77" s="47"/>
      <c r="DS77" s="47"/>
      <c r="DT77" s="47"/>
      <c r="DU77" s="47"/>
      <c r="DV77" s="47"/>
      <c r="DW77" s="47"/>
      <c r="DX77" s="47"/>
      <c r="DY77" s="47"/>
      <c r="DZ77" s="47"/>
      <c r="EA77" s="47"/>
      <c r="EB77" s="47"/>
      <c r="EC77" s="47"/>
      <c r="ED77" s="47"/>
      <c r="EE77" s="47"/>
      <c r="EF77" s="47"/>
      <c r="EG77" s="47"/>
      <c r="EH77" s="47"/>
      <c r="EI77" s="47"/>
      <c r="EJ77" s="47"/>
      <c r="EK77" s="47"/>
      <c r="EL77" s="47"/>
      <c r="EM77" s="47"/>
      <c r="EN77" s="47"/>
      <c r="EO77" s="47"/>
      <c r="EP77" s="47"/>
      <c r="EQ77" s="47"/>
      <c r="ER77" s="47"/>
      <c r="ES77" s="47"/>
      <c r="ET77" s="47"/>
      <c r="EU77" s="47"/>
      <c r="EV77" s="47"/>
      <c r="EW77" s="47"/>
      <c r="EX77" s="47"/>
      <c r="EY77" s="47"/>
      <c r="EZ77" s="47"/>
      <c r="FA77" s="47"/>
      <c r="FB77" s="47"/>
      <c r="FC77" s="47"/>
      <c r="FD77" s="47"/>
      <c r="FE77" s="47"/>
      <c r="FF77" s="47"/>
      <c r="FG77" s="47"/>
      <c r="FH77" s="47"/>
      <c r="FI77" s="47"/>
      <c r="FJ77" s="47"/>
      <c r="FK77" s="47"/>
      <c r="FL77" s="47"/>
      <c r="FM77" s="47"/>
      <c r="FN77" s="47"/>
      <c r="FO77" s="47"/>
      <c r="FP77" s="47"/>
      <c r="FQ77" s="47"/>
      <c r="FR77" s="47"/>
      <c r="FS77" s="47"/>
      <c r="FT77" s="47"/>
      <c r="FU77" s="47"/>
      <c r="FV77" s="47"/>
      <c r="FW77" s="47"/>
      <c r="FX77" s="47"/>
      <c r="FY77" s="47"/>
      <c r="FZ77" s="47"/>
      <c r="GA77" s="47"/>
      <c r="GB77" s="47"/>
      <c r="GC77" s="47"/>
      <c r="GD77" s="47"/>
      <c r="GE77" s="47"/>
      <c r="GF77" s="47"/>
    </row>
    <row r="78" spans="1:188" s="185" customFormat="1" ht="15.75" x14ac:dyDescent="0.25">
      <c r="A78" s="188" t="s">
        <v>100</v>
      </c>
      <c r="B78" s="189">
        <v>39</v>
      </c>
      <c r="C78" s="198"/>
      <c r="D78" s="67"/>
      <c r="E78" s="99" t="s">
        <v>76</v>
      </c>
      <c r="F78" s="84">
        <v>7</v>
      </c>
      <c r="G78" s="196">
        <f>F78/F79</f>
        <v>0.1076923076923077</v>
      </c>
      <c r="H78" s="67"/>
      <c r="I78" s="230" t="s">
        <v>540</v>
      </c>
      <c r="J78" s="109">
        <v>3</v>
      </c>
      <c r="K78" s="67"/>
      <c r="L78" s="253"/>
      <c r="M78" s="67"/>
      <c r="N78" s="67"/>
      <c r="O78" s="67"/>
      <c r="P78" s="67"/>
      <c r="Q78" s="67"/>
      <c r="R78" s="47"/>
      <c r="S78" s="47"/>
      <c r="T78" s="47"/>
      <c r="U78" s="67"/>
      <c r="V78" s="67"/>
      <c r="W78" s="304"/>
      <c r="X78" s="67"/>
      <c r="Y78" s="261"/>
      <c r="Z78"/>
      <c r="AA78" s="25"/>
      <c r="AB78" s="25"/>
      <c r="AC78" s="257"/>
      <c r="AD78" s="25"/>
      <c r="AE78" s="25"/>
      <c r="AF78" s="407">
        <v>14</v>
      </c>
      <c r="AG78" s="238"/>
      <c r="AH78" s="238"/>
      <c r="AI78" s="238"/>
      <c r="AJ78" s="242" t="s">
        <v>549</v>
      </c>
      <c r="AK78" s="25"/>
      <c r="AL78" s="25"/>
      <c r="AM78" s="25"/>
      <c r="AN78" s="25"/>
      <c r="AO78" s="230" t="s">
        <v>536</v>
      </c>
      <c r="AP78" s="109">
        <v>2</v>
      </c>
      <c r="AQ78" s="249">
        <f>AVERAGE(AR78:AX78)</f>
        <v>11.4</v>
      </c>
      <c r="AR78" s="82">
        <v>18</v>
      </c>
      <c r="AS78" s="82">
        <v>4.8</v>
      </c>
      <c r="AT78" s="82"/>
      <c r="AU78" s="82"/>
      <c r="AV78" s="82"/>
      <c r="AW78" s="82"/>
      <c r="AX78" s="82"/>
      <c r="AY78" s="82"/>
      <c r="AZ78" s="82"/>
      <c r="BA78" s="82"/>
      <c r="BB78" s="273"/>
      <c r="BC78" s="103"/>
      <c r="BD78" s="134" t="s">
        <v>47</v>
      </c>
      <c r="BE78" s="129"/>
      <c r="BF78" s="25"/>
      <c r="BH78" s="47"/>
      <c r="BI78" s="25"/>
      <c r="BJ78" s="25"/>
      <c r="BK78" s="25"/>
      <c r="BL78" s="25"/>
      <c r="BM78" s="25"/>
      <c r="BN78" s="25"/>
      <c r="BO78" s="25"/>
      <c r="BP78" s="25"/>
      <c r="BQ78" s="25"/>
      <c r="BR78" s="25"/>
      <c r="BS78" s="25"/>
      <c r="BT78" s="25"/>
      <c r="BU78" s="25"/>
      <c r="BV78" s="25"/>
      <c r="BW78" s="47"/>
      <c r="BX78" s="47"/>
      <c r="BY78" s="47"/>
      <c r="BZ78" s="47"/>
      <c r="CA78" s="47"/>
      <c r="CB78"/>
      <c r="CC78" s="25"/>
      <c r="CD78" s="25"/>
      <c r="CE78"/>
      <c r="CF78" s="25"/>
      <c r="CG78" s="25"/>
      <c r="CH78" s="25"/>
      <c r="CI78" s="25"/>
      <c r="CJ78" s="25"/>
      <c r="CK78" s="25"/>
      <c r="CL78" s="25"/>
      <c r="CM78" s="25"/>
      <c r="CN78" s="25"/>
      <c r="CO78" s="25"/>
      <c r="CP78" s="25"/>
      <c r="CQ78" s="25"/>
      <c r="CR78"/>
      <c r="CS78"/>
      <c r="CT78"/>
      <c r="CU78"/>
      <c r="CV78"/>
      <c r="CW78"/>
      <c r="CX78"/>
      <c r="CY78" s="47"/>
      <c r="CZ78" s="47"/>
      <c r="DA78" s="47"/>
      <c r="DB78" s="47"/>
      <c r="DC78" s="47"/>
      <c r="DD78" s="47"/>
      <c r="DE78" s="47"/>
      <c r="DF78" s="47"/>
      <c r="DG78" s="47"/>
      <c r="DH78" s="47"/>
      <c r="DI78" s="47"/>
      <c r="DJ78" s="47"/>
      <c r="DK78" s="47"/>
      <c r="DL78" s="47"/>
      <c r="DM78" s="47"/>
      <c r="DN78" s="47"/>
      <c r="DO78" s="47"/>
      <c r="DP78" s="47"/>
      <c r="DQ78" s="47"/>
      <c r="DR78" s="47"/>
      <c r="DS78" s="47"/>
      <c r="DT78" s="47"/>
      <c r="DU78" s="47"/>
      <c r="DV78" s="47"/>
      <c r="DW78" s="47"/>
      <c r="DX78" s="47"/>
      <c r="DY78" s="47"/>
      <c r="DZ78" s="47"/>
      <c r="EA78" s="47"/>
      <c r="EB78" s="47"/>
      <c r="EC78" s="47"/>
      <c r="ED78" s="47"/>
      <c r="EE78" s="47"/>
      <c r="EF78" s="47"/>
      <c r="EG78" s="47"/>
      <c r="EH78" s="47"/>
      <c r="EI78" s="47"/>
      <c r="EJ78" s="47"/>
      <c r="EK78" s="47"/>
      <c r="EL78" s="47"/>
      <c r="EM78" s="47"/>
      <c r="EN78" s="47"/>
      <c r="EO78" s="47"/>
      <c r="EP78" s="47"/>
      <c r="EQ78" s="47"/>
      <c r="ER78" s="47"/>
      <c r="ES78" s="47"/>
      <c r="ET78" s="47"/>
      <c r="EU78" s="47"/>
      <c r="EV78" s="47"/>
      <c r="EW78" s="47"/>
      <c r="EX78" s="47"/>
      <c r="EY78" s="47"/>
      <c r="EZ78" s="47"/>
      <c r="FA78" s="47"/>
      <c r="FB78" s="47"/>
      <c r="FC78" s="47"/>
      <c r="FD78" s="47"/>
      <c r="FE78" s="47"/>
      <c r="FF78" s="47"/>
      <c r="FG78" s="47"/>
      <c r="FH78" s="47"/>
      <c r="FI78" s="47"/>
      <c r="FJ78" s="47"/>
      <c r="FK78" s="47"/>
      <c r="FL78" s="47"/>
      <c r="FM78" s="47"/>
      <c r="FN78" s="47"/>
      <c r="FO78" s="47"/>
      <c r="FP78" s="47"/>
      <c r="FQ78" s="47"/>
      <c r="FR78" s="47"/>
      <c r="FS78" s="47"/>
      <c r="FT78" s="47"/>
      <c r="FU78" s="47"/>
      <c r="FV78" s="47"/>
      <c r="FW78" s="47"/>
      <c r="FX78" s="47"/>
      <c r="FY78" s="47"/>
      <c r="FZ78" s="47"/>
      <c r="GA78" s="47"/>
      <c r="GB78" s="47"/>
      <c r="GC78" s="47"/>
      <c r="GD78" s="47"/>
      <c r="GE78" s="47"/>
      <c r="GF78" s="47"/>
    </row>
    <row r="79" spans="1:188" s="185" customFormat="1" ht="16.5" thickBot="1" x14ac:dyDescent="0.3">
      <c r="A79" s="194" t="s">
        <v>101</v>
      </c>
      <c r="B79" s="195">
        <v>26</v>
      </c>
      <c r="C79" s="67"/>
      <c r="D79" s="67"/>
      <c r="E79" s="101" t="s">
        <v>67</v>
      </c>
      <c r="F79" s="102">
        <f>F76+F77+F78</f>
        <v>65</v>
      </c>
      <c r="G79" s="97">
        <f>G76+G77+G78</f>
        <v>1</v>
      </c>
      <c r="H79" s="67"/>
      <c r="I79" s="230" t="s">
        <v>536</v>
      </c>
      <c r="J79" s="109">
        <v>2</v>
      </c>
      <c r="K79" s="67"/>
      <c r="L79" s="254"/>
      <c r="M79"/>
      <c r="N79"/>
      <c r="O79" s="67"/>
      <c r="P79" s="67"/>
      <c r="Q79" s="67"/>
      <c r="R79" s="47"/>
      <c r="S79" s="47"/>
      <c r="T79" s="47"/>
      <c r="U79" s="47"/>
      <c r="V79" s="25"/>
      <c r="W79" s="305"/>
      <c r="X79" s="25"/>
      <c r="Y79" s="257"/>
      <c r="Z79" s="25"/>
      <c r="AA79" s="25"/>
      <c r="AB79" s="25"/>
      <c r="AC79" s="257"/>
      <c r="AD79" s="25"/>
      <c r="AE79" s="25"/>
      <c r="AF79" s="398"/>
      <c r="AG79" s="199"/>
      <c r="AH79" s="199"/>
      <c r="AI79" s="199"/>
      <c r="AJ79" s="88" t="s">
        <v>548</v>
      </c>
      <c r="AK79" s="25"/>
      <c r="AL79" s="25"/>
      <c r="AM79" s="25"/>
      <c r="AN79" s="25"/>
      <c r="AO79" s="230" t="s">
        <v>530</v>
      </c>
      <c r="AP79" s="109">
        <v>2</v>
      </c>
      <c r="AQ79" s="249">
        <f t="shared" si="10"/>
        <v>14</v>
      </c>
      <c r="AR79" s="82">
        <v>14</v>
      </c>
      <c r="AS79" s="82" t="s">
        <v>1153</v>
      </c>
      <c r="AT79" s="82"/>
      <c r="AU79" s="82"/>
      <c r="AV79" s="82"/>
      <c r="AW79" s="82"/>
      <c r="AX79" s="82"/>
      <c r="AY79" s="82"/>
      <c r="AZ79" s="82"/>
      <c r="BA79" s="82"/>
      <c r="BB79" s="273"/>
      <c r="BC79" s="103"/>
      <c r="BD79" s="135" t="s">
        <v>115</v>
      </c>
      <c r="BE79" s="130" t="e">
        <f>(BE75/BE72)*100</f>
        <v>#DIV/0!</v>
      </c>
      <c r="BF79" s="25"/>
      <c r="BH79" s="47"/>
      <c r="BI79" s="25"/>
      <c r="BJ79" s="25"/>
      <c r="BK79" s="25"/>
      <c r="BL79" s="25"/>
      <c r="BM79" s="25"/>
      <c r="BN79" s="25"/>
      <c r="BO79" s="25"/>
      <c r="BP79" s="25"/>
      <c r="BQ79" s="25"/>
      <c r="BR79" s="25"/>
      <c r="BS79" s="25"/>
      <c r="BT79" s="25"/>
      <c r="BU79" s="25"/>
      <c r="BV79" s="25"/>
      <c r="BW79" s="47"/>
      <c r="BX79" s="47"/>
      <c r="BY79" s="47"/>
      <c r="BZ79" s="47"/>
      <c r="CA79" s="47"/>
      <c r="CB79" s="47"/>
      <c r="CC79" s="25"/>
      <c r="CD79" s="25"/>
      <c r="CE79"/>
      <c r="CF79" s="25"/>
      <c r="CG79" s="25"/>
      <c r="CH79" s="25"/>
      <c r="CI79" s="25"/>
      <c r="CJ79" s="25"/>
      <c r="CK79" s="25"/>
      <c r="CL79" s="25"/>
      <c r="CM79" s="25"/>
      <c r="CN79" s="25"/>
      <c r="CO79" s="25"/>
      <c r="CP79" s="25"/>
      <c r="CQ79" s="25"/>
      <c r="CR79"/>
      <c r="CS79"/>
      <c r="CT79"/>
      <c r="CU79"/>
      <c r="CV79"/>
      <c r="CW79"/>
      <c r="CX79"/>
      <c r="CY79" s="47"/>
      <c r="CZ79" s="47"/>
      <c r="DA79" s="47"/>
      <c r="DB79" s="47"/>
      <c r="DC79" s="47"/>
      <c r="DD79" s="47"/>
      <c r="DE79" s="47"/>
      <c r="DF79" s="47"/>
      <c r="DG79" s="47"/>
      <c r="DH79" s="47"/>
      <c r="DI79" s="47"/>
      <c r="DJ79" s="47"/>
      <c r="DK79" s="47"/>
      <c r="DL79" s="47"/>
      <c r="DM79" s="47"/>
      <c r="DN79" s="47"/>
      <c r="DO79" s="47"/>
      <c r="DP79" s="47"/>
      <c r="DQ79" s="47"/>
      <c r="DR79" s="47"/>
      <c r="DS79" s="47"/>
      <c r="DT79" s="47"/>
      <c r="DU79" s="47"/>
      <c r="DV79" s="47"/>
      <c r="DW79" s="47"/>
      <c r="DX79" s="47"/>
      <c r="DY79" s="47"/>
      <c r="DZ79" s="47"/>
      <c r="EA79" s="47"/>
      <c r="EB79" s="47"/>
      <c r="EC79" s="47"/>
      <c r="ED79" s="47"/>
      <c r="EE79" s="47"/>
      <c r="EF79" s="47"/>
      <c r="EG79" s="47"/>
      <c r="EH79" s="47"/>
      <c r="EI79" s="47"/>
      <c r="EJ79" s="47"/>
      <c r="EK79" s="47"/>
      <c r="EL79" s="47"/>
      <c r="EM79" s="47"/>
      <c r="EN79" s="47"/>
      <c r="EO79" s="47"/>
      <c r="EP79" s="47"/>
      <c r="EQ79" s="47"/>
      <c r="ER79" s="47"/>
      <c r="ES79" s="47"/>
      <c r="ET79" s="47"/>
      <c r="EU79" s="47"/>
      <c r="EV79" s="47"/>
      <c r="EW79" s="47"/>
      <c r="EX79" s="47"/>
      <c r="EY79" s="47"/>
      <c r="EZ79" s="47"/>
      <c r="FA79" s="47"/>
      <c r="FB79" s="47"/>
      <c r="FC79" s="47"/>
      <c r="FD79" s="47"/>
      <c r="FE79" s="47"/>
      <c r="FF79" s="47"/>
      <c r="FG79" s="47"/>
      <c r="FH79" s="47"/>
      <c r="FI79" s="47"/>
      <c r="FJ79" s="47"/>
      <c r="FK79" s="47"/>
      <c r="FL79" s="47"/>
      <c r="FM79" s="47"/>
      <c r="FN79" s="47"/>
      <c r="FO79" s="47"/>
      <c r="FP79" s="47"/>
      <c r="FQ79" s="47"/>
      <c r="FR79" s="47"/>
      <c r="FS79" s="47"/>
      <c r="FT79" s="47"/>
      <c r="FU79" s="47"/>
      <c r="FV79" s="47"/>
      <c r="FW79" s="47"/>
      <c r="FX79" s="47"/>
      <c r="FY79" s="47"/>
      <c r="FZ79" s="47"/>
      <c r="GA79" s="47"/>
      <c r="GB79" s="47"/>
      <c r="GC79" s="47"/>
      <c r="GD79" s="47"/>
      <c r="GE79" s="47"/>
      <c r="GF79" s="47"/>
    </row>
    <row r="80" spans="1:188" s="185" customFormat="1" ht="16.5" thickBot="1" x14ac:dyDescent="0.3">
      <c r="A80" s="201" t="s">
        <v>67</v>
      </c>
      <c r="B80" s="202">
        <f>B78+B79</f>
        <v>65</v>
      </c>
      <c r="C80" s="67"/>
      <c r="D80" s="67"/>
      <c r="E80" s="99" t="s">
        <v>77</v>
      </c>
      <c r="F80" s="84">
        <v>44</v>
      </c>
      <c r="G80" s="206">
        <f>F80/F83</f>
        <v>0.67692307692307696</v>
      </c>
      <c r="H80" s="67"/>
      <c r="I80" s="230" t="s">
        <v>530</v>
      </c>
      <c r="J80" s="109">
        <v>2</v>
      </c>
      <c r="K80" s="67"/>
      <c r="L80" s="254"/>
      <c r="M80"/>
      <c r="N80"/>
      <c r="O80" s="67"/>
      <c r="P80" s="67"/>
      <c r="Q80" s="67"/>
      <c r="R80" s="47"/>
      <c r="S80" s="47"/>
      <c r="T80" s="47"/>
      <c r="U80" s="47"/>
      <c r="V80" s="25"/>
      <c r="W80" s="305"/>
      <c r="X80" s="25"/>
      <c r="Y80" s="257"/>
      <c r="Z80" s="25"/>
      <c r="AA80" s="25"/>
      <c r="AB80" s="25"/>
      <c r="AC80" s="257"/>
      <c r="AD80" s="25"/>
      <c r="AE80" s="25"/>
      <c r="AG80"/>
      <c r="AH80"/>
      <c r="AK80" s="25"/>
      <c r="AL80" s="25"/>
      <c r="AM80" s="25"/>
      <c r="AN80" s="25"/>
      <c r="AO80" s="230" t="s">
        <v>531</v>
      </c>
      <c r="AP80" s="109">
        <v>2</v>
      </c>
      <c r="AQ80" s="249">
        <f t="shared" si="10"/>
        <v>4</v>
      </c>
      <c r="AR80" s="82">
        <v>4</v>
      </c>
      <c r="AS80" s="82" t="s">
        <v>1153</v>
      </c>
      <c r="AT80" s="82"/>
      <c r="AU80" s="82"/>
      <c r="AV80" s="82"/>
      <c r="AW80" s="82"/>
      <c r="AX80" s="82"/>
      <c r="AY80" s="82"/>
      <c r="AZ80" s="86"/>
      <c r="BA80" s="82"/>
      <c r="BB80" s="273"/>
      <c r="BC80" s="103"/>
      <c r="BD80" s="135" t="s">
        <v>116</v>
      </c>
      <c r="BE80" s="130">
        <f>BE72/BE70</f>
        <v>0</v>
      </c>
      <c r="BF80" s="25"/>
      <c r="BH80" s="47"/>
      <c r="BI80" s="25"/>
      <c r="BJ80" s="25"/>
      <c r="BK80" s="25"/>
      <c r="BL80" s="25"/>
      <c r="BM80" s="25"/>
      <c r="BN80" s="25"/>
      <c r="BO80" s="25"/>
      <c r="BP80" s="25"/>
      <c r="BQ80" s="25"/>
      <c r="BR80" s="25"/>
      <c r="BS80" s="25"/>
      <c r="BT80" s="25"/>
      <c r="BU80" s="25"/>
      <c r="BV80" s="25"/>
      <c r="BW80" s="47"/>
      <c r="BX80" s="47"/>
      <c r="BY80" s="47"/>
      <c r="BZ80" s="47"/>
      <c r="CA80" s="47"/>
      <c r="CB80" s="47"/>
      <c r="CC80" s="25"/>
      <c r="CD80" s="25"/>
      <c r="CE80" s="47"/>
      <c r="CF80" s="25"/>
      <c r="CG80" s="25"/>
      <c r="CH80" s="25"/>
      <c r="CI80" s="25"/>
      <c r="CJ80" s="25"/>
      <c r="CK80" s="25"/>
      <c r="CL80" s="25"/>
      <c r="CM80" s="25"/>
      <c r="CN80" s="25"/>
      <c r="CO80" s="25"/>
      <c r="CP80" s="25"/>
      <c r="CQ80" s="25"/>
      <c r="CR80"/>
      <c r="CS80"/>
      <c r="CT80"/>
      <c r="CU80"/>
      <c r="CV80"/>
      <c r="CW80"/>
      <c r="CX80"/>
      <c r="CY80" s="47"/>
      <c r="CZ80" s="47"/>
      <c r="DA80" s="47"/>
      <c r="DB80" s="47"/>
      <c r="DC80" s="47"/>
      <c r="DD80" s="47"/>
      <c r="DE80" s="47"/>
      <c r="DF80" s="47"/>
      <c r="DG80" s="47"/>
      <c r="DH80" s="47"/>
      <c r="DI80" s="47"/>
      <c r="DJ80" s="47"/>
      <c r="DK80" s="47"/>
      <c r="DL80" s="47"/>
      <c r="DM80" s="47"/>
      <c r="DN80" s="47"/>
      <c r="DO80" s="47"/>
      <c r="DP80" s="47"/>
      <c r="DQ80" s="47"/>
      <c r="DR80" s="47"/>
      <c r="DS80" s="47"/>
      <c r="DT80" s="47"/>
      <c r="DU80" s="47"/>
      <c r="DV80" s="47"/>
      <c r="DW80" s="47"/>
      <c r="DX80" s="47"/>
      <c r="DY80" s="47"/>
      <c r="DZ80" s="47"/>
      <c r="EA80" s="47"/>
      <c r="EB80" s="47"/>
      <c r="EC80" s="47"/>
      <c r="ED80" s="47"/>
      <c r="EE80" s="47"/>
      <c r="EF80" s="47"/>
      <c r="EG80" s="47"/>
      <c r="EH80" s="47"/>
      <c r="EI80" s="47"/>
      <c r="EJ80" s="47"/>
      <c r="EK80" s="47"/>
      <c r="EL80" s="47"/>
      <c r="EM80" s="47"/>
      <c r="EN80" s="47"/>
      <c r="EO80" s="47"/>
      <c r="EP80" s="47"/>
      <c r="EQ80" s="47"/>
      <c r="ER80" s="47"/>
      <c r="ES80" s="47"/>
      <c r="ET80" s="47"/>
      <c r="EU80" s="47"/>
      <c r="EV80" s="47"/>
      <c r="EW80" s="47"/>
      <c r="EX80" s="47"/>
      <c r="EY80" s="47"/>
      <c r="EZ80" s="47"/>
      <c r="FA80" s="47"/>
      <c r="FB80" s="47"/>
      <c r="FC80" s="47"/>
      <c r="FD80" s="47"/>
      <c r="FE80" s="47"/>
      <c r="FF80" s="47"/>
      <c r="FG80" s="47"/>
      <c r="FH80" s="47"/>
      <c r="FI80" s="47"/>
      <c r="FJ80" s="47"/>
      <c r="FK80" s="47"/>
      <c r="FL80" s="47"/>
      <c r="FM80" s="47"/>
      <c r="FN80" s="47"/>
      <c r="FO80" s="47"/>
      <c r="FP80" s="47"/>
      <c r="FQ80" s="47"/>
      <c r="FR80" s="47"/>
      <c r="FS80" s="47"/>
      <c r="FT80" s="47"/>
      <c r="FU80" s="47"/>
      <c r="FV80" s="47"/>
      <c r="FW80" s="47"/>
      <c r="FX80" s="47"/>
      <c r="FY80" s="47"/>
      <c r="FZ80" s="47"/>
      <c r="GA80" s="47"/>
      <c r="GB80" s="47"/>
      <c r="GC80" s="47"/>
      <c r="GD80" s="47"/>
      <c r="GE80" s="47"/>
      <c r="GF80" s="47"/>
    </row>
    <row r="81" spans="1:188" s="185" customFormat="1" ht="16.5" thickBot="1" x14ac:dyDescent="0.3">
      <c r="A81" s="67"/>
      <c r="B81" s="67"/>
      <c r="C81" s="67"/>
      <c r="D81" s="67"/>
      <c r="E81" s="99" t="s">
        <v>78</v>
      </c>
      <c r="F81" s="84">
        <v>14</v>
      </c>
      <c r="G81" s="196">
        <f>F81/F83</f>
        <v>0.2153846153846154</v>
      </c>
      <c r="H81" s="67"/>
      <c r="I81" s="230" t="s">
        <v>531</v>
      </c>
      <c r="J81" s="109">
        <v>2</v>
      </c>
      <c r="K81" s="67"/>
      <c r="L81"/>
      <c r="M81"/>
      <c r="N81" s="67"/>
      <c r="O81" s="67"/>
      <c r="P81" s="67"/>
      <c r="Q81" s="103"/>
      <c r="R81"/>
      <c r="S81" s="47"/>
      <c r="T81" s="47"/>
      <c r="U81" s="47"/>
      <c r="V81" s="25"/>
      <c r="W81" s="305"/>
      <c r="X81" s="25"/>
      <c r="Y81" s="257"/>
      <c r="Z81" s="25"/>
      <c r="AA81" s="25"/>
      <c r="AB81" s="25"/>
      <c r="AC81" s="257"/>
      <c r="AD81" s="25"/>
      <c r="AE81" s="25"/>
      <c r="AF81"/>
      <c r="AG81"/>
      <c r="AH81"/>
      <c r="AI81"/>
      <c r="AJ81"/>
      <c r="AK81" s="25"/>
      <c r="AL81" s="25"/>
      <c r="AM81" s="25"/>
      <c r="AN81" s="25"/>
      <c r="AO81" s="230" t="s">
        <v>57</v>
      </c>
      <c r="AP81" s="109">
        <v>2</v>
      </c>
      <c r="AQ81" s="249">
        <f t="shared" si="10"/>
        <v>3.4</v>
      </c>
      <c r="AR81" s="82">
        <v>5</v>
      </c>
      <c r="AS81" s="82">
        <v>1.8</v>
      </c>
      <c r="AT81" s="82"/>
      <c r="AU81" s="82"/>
      <c r="AV81" s="82"/>
      <c r="AW81" s="82"/>
      <c r="AX81" s="82"/>
      <c r="AY81" s="82"/>
      <c r="AZ81" s="82"/>
      <c r="BA81" s="86"/>
      <c r="BB81" s="273"/>
      <c r="BC81" s="103"/>
      <c r="BD81"/>
      <c r="BE81" s="47"/>
      <c r="BF81" s="25"/>
      <c r="BH81" s="47"/>
      <c r="BI81" s="25"/>
      <c r="BJ81" s="25"/>
      <c r="BK81" s="25"/>
      <c r="BL81" s="25"/>
      <c r="BM81" s="25"/>
      <c r="BN81" s="25"/>
      <c r="BO81" s="25"/>
      <c r="BP81" s="25"/>
      <c r="BQ81" s="25"/>
      <c r="BR81" s="25"/>
      <c r="BS81" s="25"/>
      <c r="BT81" s="25"/>
      <c r="BU81" s="25"/>
      <c r="BV81"/>
      <c r="BW81" s="47"/>
      <c r="BX81" s="47"/>
      <c r="BY81" s="47"/>
      <c r="BZ81" s="47"/>
      <c r="CA81" s="47"/>
      <c r="CB81" s="47"/>
      <c r="CC81" s="25"/>
      <c r="CD81" s="25"/>
      <c r="CE81" s="47"/>
      <c r="CF81" s="25"/>
      <c r="CG81" s="25"/>
      <c r="CH81"/>
      <c r="CI81"/>
      <c r="CJ81"/>
      <c r="CK81"/>
      <c r="CL81"/>
      <c r="CM81" s="25"/>
      <c r="CN81" s="25"/>
      <c r="CO81" s="25"/>
      <c r="CP81" s="25"/>
      <c r="CQ81" s="25"/>
      <c r="CR81" s="55"/>
      <c r="CS81" s="47"/>
      <c r="CT81" s="47"/>
      <c r="CU81" s="47"/>
      <c r="CV81" s="47"/>
      <c r="CW81" s="47"/>
      <c r="CX81" s="47"/>
      <c r="CY81" s="47"/>
      <c r="CZ81" s="47"/>
      <c r="DA81" s="47"/>
      <c r="DB81" s="47"/>
      <c r="DC81" s="47"/>
      <c r="DD81" s="47"/>
      <c r="DE81" s="47"/>
      <c r="DF81" s="47"/>
      <c r="DG81" s="47"/>
      <c r="DH81" s="47"/>
      <c r="DI81" s="47"/>
      <c r="DJ81" s="47"/>
      <c r="DK81" s="47"/>
      <c r="DL81" s="47"/>
      <c r="DM81" s="47"/>
      <c r="DN81" s="47"/>
      <c r="DO81" s="47"/>
      <c r="DP81" s="47"/>
      <c r="DQ81" s="47"/>
      <c r="DR81" s="47"/>
      <c r="DS81" s="47"/>
      <c r="DT81" s="47"/>
      <c r="DU81" s="47"/>
      <c r="DV81" s="47"/>
      <c r="DW81" s="47"/>
      <c r="DX81" s="47"/>
      <c r="DY81" s="47"/>
      <c r="DZ81" s="47"/>
      <c r="EA81" s="47"/>
      <c r="EB81" s="47"/>
      <c r="EC81" s="47"/>
      <c r="ED81" s="47"/>
      <c r="EE81" s="47"/>
      <c r="EF81" s="47"/>
      <c r="EG81" s="47"/>
      <c r="EH81" s="47"/>
      <c r="EI81" s="47"/>
      <c r="EJ81" s="47"/>
      <c r="EK81" s="47"/>
      <c r="EL81" s="47"/>
      <c r="EM81" s="47"/>
      <c r="EN81" s="47"/>
      <c r="EO81" s="47"/>
      <c r="EP81" s="47"/>
      <c r="EQ81" s="47"/>
      <c r="ER81" s="47"/>
      <c r="ES81" s="47"/>
      <c r="ET81" s="47"/>
      <c r="EU81" s="47"/>
      <c r="EV81" s="47"/>
      <c r="EW81" s="47"/>
      <c r="EX81" s="47"/>
      <c r="EY81" s="47"/>
      <c r="EZ81" s="47"/>
      <c r="FA81" s="47"/>
      <c r="FB81" s="47"/>
      <c r="FC81" s="47"/>
      <c r="FD81" s="47"/>
      <c r="FE81" s="47"/>
      <c r="FF81" s="47"/>
      <c r="FG81" s="47"/>
      <c r="FH81" s="47"/>
      <c r="FI81" s="47"/>
      <c r="FJ81" s="47"/>
      <c r="FK81" s="47"/>
      <c r="FL81" s="47"/>
      <c r="FM81" s="47"/>
      <c r="FN81" s="47"/>
      <c r="FO81" s="47"/>
      <c r="FP81" s="47"/>
      <c r="FQ81" s="47"/>
      <c r="FR81" s="47"/>
      <c r="FS81" s="47"/>
      <c r="FT81" s="47"/>
      <c r="FU81" s="47"/>
      <c r="FV81" s="47"/>
      <c r="FW81" s="47"/>
      <c r="FX81" s="47"/>
      <c r="FY81" s="47"/>
      <c r="FZ81" s="47"/>
      <c r="GA81" s="47"/>
      <c r="GB81" s="47"/>
      <c r="GC81" s="47"/>
      <c r="GD81" s="47"/>
      <c r="GE81" s="47"/>
      <c r="GF81" s="47"/>
    </row>
    <row r="82" spans="1:188" s="185" customFormat="1" ht="15.75" x14ac:dyDescent="0.25">
      <c r="A82" s="67"/>
      <c r="B82" s="67"/>
      <c r="C82" s="67"/>
      <c r="D82" s="67"/>
      <c r="E82" s="99" t="s">
        <v>80</v>
      </c>
      <c r="F82" s="84">
        <v>7</v>
      </c>
      <c r="G82" s="196">
        <f>F82/F83</f>
        <v>0.1076923076923077</v>
      </c>
      <c r="H82" s="67"/>
      <c r="I82" s="230" t="s">
        <v>57</v>
      </c>
      <c r="J82" s="109">
        <v>2</v>
      </c>
      <c r="K82" s="67"/>
      <c r="L82" s="255"/>
      <c r="M82" s="67"/>
      <c r="N82" s="67"/>
      <c r="O82" s="67"/>
      <c r="P82" s="67"/>
      <c r="Q82" s="103"/>
      <c r="R82"/>
      <c r="S82" s="47"/>
      <c r="T82" s="47"/>
      <c r="U82" s="47"/>
      <c r="V82" s="25"/>
      <c r="W82" s="305"/>
      <c r="X82" s="25"/>
      <c r="Y82" s="257"/>
      <c r="Z82" s="25"/>
      <c r="AA82" s="25"/>
      <c r="AB82" s="25"/>
      <c r="AC82" s="257"/>
      <c r="AD82" s="25"/>
      <c r="AE82" s="25"/>
      <c r="AF82" s="104" t="s">
        <v>103</v>
      </c>
      <c r="AG82" s="127">
        <v>12</v>
      </c>
      <c r="AH82"/>
      <c r="AI82"/>
      <c r="AJ82"/>
      <c r="AK82" s="25"/>
      <c r="AL82" s="25"/>
      <c r="AM82" s="25"/>
      <c r="AN82" s="25"/>
      <c r="AO82" s="230" t="s">
        <v>534</v>
      </c>
      <c r="AP82" s="109">
        <v>1</v>
      </c>
      <c r="AQ82" s="249">
        <f t="shared" si="10"/>
        <v>0.88</v>
      </c>
      <c r="AR82" s="82">
        <v>0.88</v>
      </c>
      <c r="AS82" s="82"/>
      <c r="AT82" s="82"/>
      <c r="AU82" s="82"/>
      <c r="AV82" s="82"/>
      <c r="AW82" s="82"/>
      <c r="AX82" s="82"/>
      <c r="AY82" s="82"/>
      <c r="AZ82" s="82"/>
      <c r="BA82" s="86"/>
      <c r="BB82" s="274"/>
      <c r="BC82" s="103"/>
      <c r="BD82"/>
      <c r="BE82" s="47"/>
      <c r="BF82" s="25"/>
      <c r="BH82" s="47"/>
      <c r="BI82" s="25"/>
      <c r="BJ82" s="25"/>
      <c r="BK82" s="25"/>
      <c r="BL82" s="25"/>
      <c r="BM82" s="25"/>
      <c r="BN82" s="25"/>
      <c r="BO82" s="25"/>
      <c r="BP82" s="25"/>
      <c r="BQ82" s="25"/>
      <c r="BR82" s="25"/>
      <c r="BS82" s="25"/>
      <c r="BT82" s="25"/>
      <c r="BU82" s="25"/>
      <c r="BV82"/>
      <c r="BW82" s="47"/>
      <c r="BX82" s="47"/>
      <c r="BY82" s="47"/>
      <c r="BZ82" s="47"/>
      <c r="CA82" s="47"/>
      <c r="CB82" s="47"/>
      <c r="CC82" s="25"/>
      <c r="CD82" s="25"/>
      <c r="CE82" s="47"/>
      <c r="CF82" s="25"/>
      <c r="CG82" s="25"/>
      <c r="CH82"/>
      <c r="CI82"/>
      <c r="CJ82"/>
      <c r="CK82"/>
      <c r="CL82"/>
      <c r="CM82"/>
      <c r="CN82" s="25"/>
      <c r="CO82" s="25"/>
      <c r="CP82" s="25"/>
      <c r="CQ82" s="25"/>
      <c r="CR82" s="55"/>
      <c r="CS82" s="47"/>
      <c r="CT82" s="47"/>
      <c r="CU82" s="47"/>
      <c r="CV82" s="47"/>
      <c r="CW82" s="47"/>
      <c r="CX82" s="47"/>
      <c r="CY82" s="47"/>
      <c r="CZ82" s="47"/>
      <c r="DA82" s="47"/>
      <c r="DB82" s="47"/>
      <c r="DC82" s="47"/>
      <c r="DD82" s="47"/>
      <c r="DE82" s="47"/>
      <c r="DF82" s="47"/>
      <c r="DG82" s="47"/>
      <c r="DH82" s="47"/>
      <c r="DI82" s="47"/>
      <c r="DJ82" s="47"/>
      <c r="DK82" s="47"/>
      <c r="DL82" s="47"/>
      <c r="DM82" s="47"/>
      <c r="DN82" s="47"/>
      <c r="DO82" s="47"/>
      <c r="DP82" s="47"/>
      <c r="DQ82" s="47"/>
      <c r="DR82" s="47"/>
      <c r="DS82" s="47"/>
      <c r="DT82" s="47"/>
      <c r="DU82" s="47"/>
      <c r="DV82" s="47"/>
      <c r="DW82" s="47"/>
      <c r="DX82" s="47"/>
      <c r="DY82" s="47"/>
      <c r="DZ82" s="47"/>
      <c r="EA82" s="47"/>
      <c r="EB82" s="47"/>
      <c r="EC82" s="47"/>
      <c r="ED82" s="47"/>
      <c r="EE82" s="47"/>
      <c r="EF82" s="47"/>
      <c r="EG82" s="47"/>
      <c r="EH82" s="47"/>
      <c r="EI82" s="47"/>
      <c r="EJ82" s="47"/>
      <c r="EK82" s="47"/>
      <c r="EL82" s="47"/>
      <c r="EM82" s="47"/>
      <c r="EN82" s="47"/>
      <c r="EO82" s="47"/>
      <c r="EP82" s="47"/>
      <c r="EQ82" s="47"/>
      <c r="ER82" s="47"/>
      <c r="ES82" s="47"/>
      <c r="ET82" s="47"/>
      <c r="EU82" s="47"/>
      <c r="EV82" s="47"/>
      <c r="EW82" s="47"/>
      <c r="EX82" s="47"/>
      <c r="EY82" s="47"/>
      <c r="EZ82" s="47"/>
      <c r="FA82" s="47"/>
      <c r="FB82" s="47"/>
      <c r="FC82" s="47"/>
      <c r="FD82" s="47"/>
      <c r="FE82" s="47"/>
      <c r="FF82" s="47"/>
      <c r="FG82" s="47"/>
      <c r="FH82" s="47"/>
      <c r="FI82" s="47"/>
      <c r="FJ82" s="47"/>
      <c r="FK82" s="47"/>
      <c r="FL82" s="47"/>
      <c r="FM82" s="47"/>
      <c r="FN82" s="47"/>
      <c r="FO82" s="47"/>
      <c r="FP82" s="47"/>
      <c r="FQ82" s="47"/>
      <c r="FR82" s="47"/>
      <c r="FS82" s="47"/>
      <c r="FT82" s="47"/>
      <c r="FU82" s="47"/>
      <c r="FV82" s="47"/>
      <c r="FW82" s="47"/>
      <c r="FX82" s="47"/>
      <c r="FY82" s="47"/>
      <c r="FZ82" s="47"/>
      <c r="GA82" s="47"/>
      <c r="GB82" s="47"/>
      <c r="GC82" s="47"/>
      <c r="GD82" s="47"/>
      <c r="GE82" s="47"/>
      <c r="GF82" s="47"/>
    </row>
    <row r="83" spans="1:188" s="185" customFormat="1" ht="16.5" thickBot="1" x14ac:dyDescent="0.3">
      <c r="A83" s="67"/>
      <c r="B83" s="67"/>
      <c r="C83" s="67"/>
      <c r="D83" s="67"/>
      <c r="E83" s="95" t="s">
        <v>67</v>
      </c>
      <c r="F83" s="96">
        <f>F80+F81+F82</f>
        <v>65</v>
      </c>
      <c r="G83" s="97">
        <f>G80+G81+G82</f>
        <v>1</v>
      </c>
      <c r="H83" s="67"/>
      <c r="I83" s="230" t="s">
        <v>534</v>
      </c>
      <c r="J83" s="109">
        <v>1</v>
      </c>
      <c r="K83" s="67"/>
      <c r="L83" s="255"/>
      <c r="M83" s="67"/>
      <c r="N83" s="67"/>
      <c r="O83" s="67"/>
      <c r="P83" s="67"/>
      <c r="Q83" s="103"/>
      <c r="R83"/>
      <c r="S83" s="47"/>
      <c r="T83" s="47"/>
      <c r="U83" s="47"/>
      <c r="V83" s="25"/>
      <c r="W83" s="305"/>
      <c r="X83" s="25"/>
      <c r="Y83" s="257"/>
      <c r="Z83" s="25"/>
      <c r="AA83" s="25"/>
      <c r="AB83" s="25"/>
      <c r="AC83" s="257"/>
      <c r="AD83" s="25"/>
      <c r="AE83" s="25"/>
      <c r="AF83" s="106" t="s">
        <v>104</v>
      </c>
      <c r="AG83" s="128">
        <v>14</v>
      </c>
      <c r="AH83"/>
      <c r="AI83"/>
      <c r="AJ83"/>
      <c r="AK83" s="25"/>
      <c r="AL83" s="25"/>
      <c r="AM83" s="25"/>
      <c r="AN83" s="25"/>
      <c r="AO83" s="230" t="s">
        <v>48</v>
      </c>
      <c r="AP83" s="109">
        <v>1</v>
      </c>
      <c r="AQ83" s="249" t="e">
        <f t="shared" ref="AQ83:AQ88" si="11">AVERAGE(AR83:AX83)</f>
        <v>#DIV/0!</v>
      </c>
      <c r="AR83" s="82" t="s">
        <v>1153</v>
      </c>
      <c r="AS83" s="82"/>
      <c r="AT83" s="82"/>
      <c r="AU83" s="82"/>
      <c r="AV83" s="82"/>
      <c r="AW83" s="82"/>
      <c r="AX83" s="82"/>
      <c r="AY83" s="197"/>
      <c r="AZ83" s="197"/>
      <c r="BA83" s="197"/>
      <c r="BB83" s="275"/>
      <c r="BC83" s="103"/>
      <c r="BD83" s="388" t="s">
        <v>35</v>
      </c>
      <c r="BE83" s="389"/>
      <c r="BF83" s="390"/>
      <c r="BH83" s="47"/>
      <c r="BI83" s="25"/>
      <c r="BJ83" s="25"/>
      <c r="BK83" s="25"/>
      <c r="BL83" s="25"/>
      <c r="BM83" s="25"/>
      <c r="BN83" s="25"/>
      <c r="BO83" s="25"/>
      <c r="BP83" s="25"/>
      <c r="BQ83" s="25"/>
      <c r="BR83" s="25"/>
      <c r="BS83" s="25"/>
      <c r="BT83" s="25"/>
      <c r="BU83" s="25"/>
      <c r="BV83"/>
      <c r="BW83" s="47"/>
      <c r="BX83" s="47"/>
      <c r="BY83" s="47"/>
      <c r="BZ83" s="47"/>
      <c r="CA83" s="47"/>
      <c r="CB83" s="47"/>
      <c r="CC83" s="25"/>
      <c r="CD83" s="25"/>
      <c r="CE83" s="47"/>
      <c r="CF83"/>
      <c r="CG83"/>
      <c r="CH83"/>
      <c r="CI83"/>
      <c r="CJ83"/>
      <c r="CK83"/>
      <c r="CL83"/>
      <c r="CM83"/>
      <c r="CN83" s="25"/>
      <c r="CO83" s="25"/>
      <c r="CP83" s="25"/>
      <c r="CQ83" s="25"/>
      <c r="CR83" s="55"/>
      <c r="CS83" s="47"/>
      <c r="CT83" s="47"/>
      <c r="CU83" s="47"/>
      <c r="CV83" s="47"/>
      <c r="CW83" s="47"/>
      <c r="CX83" s="47"/>
      <c r="CY83" s="47"/>
      <c r="CZ83" s="47"/>
      <c r="DA83" s="47"/>
      <c r="DB83" s="47"/>
      <c r="DC83" s="47"/>
      <c r="DD83" s="47"/>
      <c r="DE83" s="47"/>
      <c r="DF83" s="47"/>
      <c r="DG83" s="47"/>
      <c r="DH83" s="47"/>
      <c r="DI83" s="47"/>
      <c r="DJ83" s="47"/>
      <c r="DK83" s="47"/>
      <c r="DL83" s="47"/>
      <c r="DM83" s="47"/>
      <c r="DN83" s="47"/>
      <c r="DO83" s="47"/>
      <c r="DP83" s="47"/>
      <c r="DQ83" s="47"/>
      <c r="DR83" s="47"/>
      <c r="DS83" s="47"/>
      <c r="DT83" s="47"/>
      <c r="DU83" s="47"/>
      <c r="DV83" s="47"/>
      <c r="DW83" s="47"/>
      <c r="DX83" s="47"/>
      <c r="DY83" s="47"/>
      <c r="DZ83" s="47"/>
      <c r="EA83" s="47"/>
      <c r="EB83" s="47"/>
      <c r="EC83" s="47"/>
      <c r="ED83" s="47"/>
      <c r="EE83" s="47"/>
      <c r="EF83" s="47"/>
      <c r="EG83" s="47"/>
      <c r="EH83" s="47"/>
      <c r="EI83" s="47"/>
      <c r="EJ83" s="47"/>
      <c r="EK83" s="47"/>
      <c r="EL83" s="47"/>
      <c r="EM83" s="47"/>
      <c r="EN83" s="47"/>
      <c r="EO83" s="47"/>
      <c r="EP83" s="47"/>
      <c r="EQ83" s="47"/>
      <c r="ER83" s="47"/>
      <c r="ES83" s="47"/>
      <c r="ET83" s="47"/>
      <c r="EU83" s="47"/>
      <c r="EV83" s="47"/>
      <c r="EW83" s="47"/>
      <c r="EX83" s="47"/>
      <c r="EY83" s="47"/>
      <c r="EZ83" s="47"/>
      <c r="FA83" s="47"/>
      <c r="FB83" s="47"/>
      <c r="FC83" s="47"/>
      <c r="FD83" s="47"/>
      <c r="FE83" s="47"/>
      <c r="FF83" s="47"/>
      <c r="FG83" s="47"/>
      <c r="FH83" s="47"/>
      <c r="FI83" s="47"/>
      <c r="FJ83" s="47"/>
      <c r="FK83" s="47"/>
      <c r="FL83" s="47"/>
      <c r="FM83" s="47"/>
      <c r="FN83" s="47"/>
      <c r="FO83" s="47"/>
      <c r="FP83" s="47"/>
      <c r="FQ83" s="47"/>
      <c r="FR83" s="47"/>
      <c r="FS83" s="47"/>
      <c r="FT83" s="47"/>
      <c r="FU83" s="47"/>
      <c r="FV83" s="47"/>
      <c r="FW83" s="47"/>
      <c r="FX83" s="47"/>
      <c r="FY83" s="47"/>
      <c r="FZ83" s="47"/>
      <c r="GA83" s="47"/>
      <c r="GB83" s="47"/>
      <c r="GC83" s="47"/>
      <c r="GD83" s="47"/>
      <c r="GE83" s="47"/>
      <c r="GF83" s="47"/>
    </row>
    <row r="84" spans="1:188" s="185" customFormat="1" ht="15.75" x14ac:dyDescent="0.25">
      <c r="A84" s="67"/>
      <c r="B84" s="67"/>
      <c r="C84" s="67"/>
      <c r="D84" s="67"/>
      <c r="H84" s="67"/>
      <c r="I84" s="230" t="s">
        <v>48</v>
      </c>
      <c r="J84" s="109">
        <v>1</v>
      </c>
      <c r="K84" s="67"/>
      <c r="L84" s="255"/>
      <c r="M84" s="67"/>
      <c r="N84" s="67"/>
      <c r="O84" s="67"/>
      <c r="P84" s="67"/>
      <c r="Q84" s="67"/>
      <c r="R84" s="47"/>
      <c r="S84" s="47"/>
      <c r="T84" s="47"/>
      <c r="U84" s="47"/>
      <c r="V84" s="25"/>
      <c r="W84" s="305"/>
      <c r="X84" s="25"/>
      <c r="Y84" s="257"/>
      <c r="Z84" s="25"/>
      <c r="AA84" s="25"/>
      <c r="AB84" s="25"/>
      <c r="AC84" s="257"/>
      <c r="AD84" s="25"/>
      <c r="AE84" s="25"/>
      <c r="AF84" s="107"/>
      <c r="AG84" s="107"/>
      <c r="AH84"/>
      <c r="AI84"/>
      <c r="AJ84"/>
      <c r="AK84" s="25"/>
      <c r="AL84" s="25"/>
      <c r="AM84" s="25"/>
      <c r="AN84" s="25"/>
      <c r="AO84" s="230" t="s">
        <v>537</v>
      </c>
      <c r="AP84" s="109">
        <v>1</v>
      </c>
      <c r="AQ84" s="249">
        <f t="shared" si="11"/>
        <v>0.14000000000000001</v>
      </c>
      <c r="AR84" s="82">
        <v>0.14000000000000001</v>
      </c>
      <c r="AS84" s="82"/>
      <c r="AT84" s="82"/>
      <c r="AU84" s="82"/>
      <c r="AV84" s="82"/>
      <c r="AW84" s="82"/>
      <c r="AX84" s="82"/>
      <c r="AY84" s="197"/>
      <c r="AZ84" s="197"/>
      <c r="BA84" s="197"/>
      <c r="BB84" s="275"/>
      <c r="BC84" s="265"/>
      <c r="BH84" s="47"/>
      <c r="BI84" s="25"/>
      <c r="BJ84" s="25"/>
      <c r="BK84" s="25"/>
      <c r="BL84" s="25"/>
      <c r="BM84" s="25"/>
      <c r="BN84" s="25"/>
      <c r="BO84" s="25"/>
      <c r="BP84" s="25"/>
      <c r="BQ84" s="25"/>
      <c r="BR84" s="25"/>
      <c r="BS84" s="25"/>
      <c r="BT84" s="25"/>
      <c r="BU84" s="25"/>
      <c r="BV84" s="47"/>
      <c r="BW84" s="47"/>
      <c r="BX84" s="47"/>
      <c r="BY84" s="47"/>
      <c r="BZ84" s="47"/>
      <c r="CA84" s="47"/>
      <c r="CB84" s="47"/>
      <c r="CC84" s="25"/>
      <c r="CD84" s="25"/>
      <c r="CE84" s="47"/>
      <c r="CF84"/>
      <c r="CG84"/>
      <c r="CH84" s="47"/>
      <c r="CI84" s="47"/>
      <c r="CJ84" s="47"/>
      <c r="CK84" s="55"/>
      <c r="CL84" s="55"/>
      <c r="CM84"/>
      <c r="CN84" s="25"/>
      <c r="CO84" s="25"/>
      <c r="CP84" s="25"/>
      <c r="CQ84" s="25"/>
      <c r="CR84" s="55"/>
      <c r="CS84" s="47"/>
      <c r="CT84" s="47"/>
      <c r="CU84" s="47"/>
      <c r="CV84" s="47"/>
      <c r="CW84" s="47"/>
      <c r="CX84" s="47"/>
      <c r="CY84" s="47"/>
      <c r="CZ84" s="47"/>
      <c r="DA84" s="47"/>
      <c r="DB84" s="47"/>
      <c r="DC84" s="47"/>
      <c r="DD84" s="47"/>
      <c r="DE84" s="47"/>
      <c r="DF84" s="47"/>
      <c r="DG84" s="47"/>
      <c r="DH84" s="47"/>
      <c r="DI84" s="47"/>
      <c r="DJ84" s="47"/>
      <c r="DK84" s="47"/>
      <c r="DL84" s="47"/>
      <c r="DM84" s="47"/>
      <c r="DN84" s="47"/>
      <c r="DO84" s="47"/>
      <c r="DP84" s="47"/>
      <c r="DQ84" s="47"/>
      <c r="DR84" s="47"/>
      <c r="DS84" s="47"/>
      <c r="DT84" s="47"/>
      <c r="DU84" s="47"/>
      <c r="DV84" s="47"/>
      <c r="DW84" s="47"/>
      <c r="DX84" s="47"/>
      <c r="DY84" s="47"/>
      <c r="DZ84" s="47"/>
      <c r="EA84" s="47"/>
      <c r="EB84" s="47"/>
      <c r="EC84" s="47"/>
      <c r="ED84" s="47"/>
      <c r="EE84" s="47"/>
      <c r="EF84" s="47"/>
      <c r="EG84" s="47"/>
      <c r="EH84" s="47"/>
      <c r="EI84" s="47"/>
      <c r="EJ84" s="47"/>
      <c r="EK84" s="47"/>
      <c r="EL84" s="47"/>
      <c r="EM84" s="47"/>
      <c r="EN84" s="47"/>
      <c r="EO84" s="47"/>
      <c r="EP84" s="47"/>
      <c r="EQ84" s="47"/>
      <c r="ER84" s="47"/>
      <c r="ES84" s="47"/>
      <c r="ET84" s="47"/>
      <c r="EU84" s="47"/>
      <c r="EV84" s="47"/>
      <c r="EW84" s="47"/>
      <c r="EX84" s="47"/>
      <c r="EY84" s="47"/>
      <c r="EZ84" s="47"/>
      <c r="FA84" s="47"/>
      <c r="FB84" s="47"/>
      <c r="FC84" s="47"/>
      <c r="FD84" s="47"/>
      <c r="FE84" s="47"/>
      <c r="FF84" s="47"/>
      <c r="FG84" s="47"/>
      <c r="FH84" s="47"/>
      <c r="FI84" s="47"/>
      <c r="FJ84" s="47"/>
      <c r="FK84" s="47"/>
      <c r="FL84" s="47"/>
      <c r="FM84" s="47"/>
      <c r="FN84" s="47"/>
      <c r="FO84" s="47"/>
      <c r="FP84" s="47"/>
      <c r="FQ84" s="47"/>
      <c r="FR84" s="47"/>
      <c r="FS84" s="47"/>
      <c r="FT84" s="47"/>
      <c r="FU84" s="47"/>
      <c r="FV84" s="47"/>
      <c r="FW84" s="47"/>
      <c r="FX84" s="47"/>
      <c r="FY84" s="47"/>
      <c r="FZ84" s="47"/>
      <c r="GA84" s="47"/>
    </row>
    <row r="85" spans="1:188" s="185" customFormat="1" ht="15.75" x14ac:dyDescent="0.25">
      <c r="A85" s="67"/>
      <c r="B85" s="67"/>
      <c r="C85" s="67"/>
      <c r="D85" s="103"/>
      <c r="E85"/>
      <c r="F85" s="67"/>
      <c r="G85" s="67"/>
      <c r="H85" s="67"/>
      <c r="I85" s="230" t="s">
        <v>537</v>
      </c>
      <c r="J85" s="109">
        <v>1</v>
      </c>
      <c r="K85" s="67"/>
      <c r="L85" s="255"/>
      <c r="M85" s="67"/>
      <c r="N85" s="67"/>
      <c r="O85"/>
      <c r="P85"/>
      <c r="Q85"/>
      <c r="R85"/>
      <c r="S85" s="47"/>
      <c r="T85" s="47"/>
      <c r="U85" s="47"/>
      <c r="V85" s="25"/>
      <c r="W85" s="305"/>
      <c r="X85" s="25"/>
      <c r="Y85" s="257"/>
      <c r="Z85" s="25"/>
      <c r="AA85" s="25"/>
      <c r="AB85" s="25"/>
      <c r="AC85" s="257"/>
      <c r="AD85" s="25"/>
      <c r="AE85" s="25"/>
      <c r="AF85" s="146" t="s">
        <v>123</v>
      </c>
      <c r="AG85" s="147" t="s">
        <v>124</v>
      </c>
      <c r="AH85" s="147" t="s">
        <v>84</v>
      </c>
      <c r="AI85" s="1"/>
      <c r="AJ85" s="1"/>
      <c r="AK85" s="25"/>
      <c r="AL85" s="25"/>
      <c r="AM85" s="25"/>
      <c r="AN85" s="25"/>
      <c r="AO85" s="230" t="s">
        <v>547</v>
      </c>
      <c r="AP85" s="109">
        <v>1</v>
      </c>
      <c r="AQ85" s="249" t="e">
        <f t="shared" si="11"/>
        <v>#DIV/0!</v>
      </c>
      <c r="AR85" s="82" t="s">
        <v>1153</v>
      </c>
      <c r="AS85" s="82"/>
      <c r="AT85" s="82"/>
      <c r="AU85" s="82"/>
      <c r="AV85" s="82"/>
      <c r="AW85" s="82"/>
      <c r="AX85" s="82"/>
      <c r="AY85" s="197"/>
      <c r="AZ85" s="197"/>
      <c r="BA85" s="197"/>
      <c r="BB85" s="275"/>
      <c r="BC85" s="265"/>
      <c r="BD85" s="137" t="s">
        <v>118</v>
      </c>
      <c r="BE85" s="136"/>
      <c r="BF85" s="140" t="e">
        <f>BE85/BE87</f>
        <v>#DIV/0!</v>
      </c>
      <c r="BH85" s="47"/>
      <c r="BI85" s="25"/>
      <c r="BJ85" s="25"/>
      <c r="BK85" s="25"/>
      <c r="BL85" s="25"/>
      <c r="BM85" s="25"/>
      <c r="BN85" s="25"/>
      <c r="BO85" s="25"/>
      <c r="BP85" s="25"/>
      <c r="BQ85" s="25"/>
      <c r="BR85" s="25"/>
      <c r="BS85" s="25"/>
      <c r="BT85" s="25"/>
      <c r="BU85" s="25"/>
      <c r="BV85" s="47"/>
      <c r="BW85" s="47"/>
      <c r="BX85" s="47"/>
      <c r="BY85" s="47"/>
      <c r="BZ85" s="47"/>
      <c r="CA85" s="47"/>
      <c r="CB85" s="47"/>
      <c r="CC85" s="25"/>
      <c r="CD85" s="25"/>
      <c r="CE85" s="47"/>
      <c r="CF85"/>
      <c r="CG85"/>
      <c r="CH85" s="47"/>
      <c r="CI85" s="47"/>
      <c r="CJ85" s="47"/>
      <c r="CK85" s="55"/>
      <c r="CL85" s="55"/>
      <c r="CM85" s="55"/>
      <c r="CN85" s="25"/>
      <c r="CO85" s="25"/>
      <c r="CP85" s="25"/>
      <c r="CQ85" s="25"/>
      <c r="CR85" s="55"/>
      <c r="CS85" s="47"/>
      <c r="CT85" s="47"/>
      <c r="CU85" s="47"/>
      <c r="CV85" s="47"/>
      <c r="CW85" s="47"/>
      <c r="CX85" s="47"/>
      <c r="CY85" s="47"/>
      <c r="CZ85" s="47"/>
      <c r="DA85" s="47"/>
      <c r="DB85" s="47"/>
      <c r="DC85" s="47"/>
      <c r="DD85" s="47"/>
      <c r="DE85" s="47"/>
      <c r="DF85" s="47"/>
      <c r="DG85" s="47"/>
      <c r="DH85" s="47"/>
      <c r="DI85" s="47"/>
      <c r="DJ85" s="47"/>
      <c r="DK85" s="47"/>
      <c r="DL85" s="47"/>
      <c r="DM85" s="47"/>
      <c r="DN85" s="47"/>
      <c r="DO85" s="47"/>
      <c r="DP85" s="47"/>
      <c r="DQ85" s="47"/>
      <c r="DR85" s="47"/>
      <c r="DS85" s="47"/>
      <c r="DT85" s="47"/>
      <c r="DU85" s="47"/>
      <c r="DV85" s="47"/>
      <c r="DW85" s="47"/>
      <c r="DX85" s="47"/>
      <c r="DY85" s="47"/>
      <c r="DZ85" s="47"/>
      <c r="EA85" s="47"/>
      <c r="EB85" s="47"/>
      <c r="EC85" s="47"/>
      <c r="ED85" s="47"/>
      <c r="EE85" s="47"/>
      <c r="EF85" s="47"/>
      <c r="EG85" s="47"/>
      <c r="EH85" s="47"/>
      <c r="EI85" s="47"/>
      <c r="EJ85" s="47"/>
      <c r="EK85" s="47"/>
      <c r="EL85" s="47"/>
      <c r="EM85" s="47"/>
      <c r="EN85" s="47"/>
      <c r="EO85" s="47"/>
      <c r="EP85" s="47"/>
      <c r="EQ85" s="47"/>
      <c r="ER85" s="47"/>
      <c r="ES85" s="47"/>
      <c r="ET85" s="47"/>
      <c r="EU85" s="47"/>
      <c r="EV85" s="47"/>
      <c r="EW85" s="47"/>
      <c r="EX85" s="47"/>
      <c r="EY85" s="47"/>
      <c r="EZ85" s="47"/>
      <c r="FA85" s="47"/>
      <c r="FB85" s="47"/>
      <c r="FC85" s="47"/>
      <c r="FD85" s="47"/>
      <c r="FE85" s="47"/>
      <c r="FF85" s="47"/>
      <c r="FG85" s="47"/>
      <c r="FH85" s="47"/>
      <c r="FI85" s="47"/>
      <c r="FJ85" s="47"/>
      <c r="FK85" s="47"/>
      <c r="FL85" s="47"/>
      <c r="FM85" s="47"/>
      <c r="FN85" s="47"/>
      <c r="FO85" s="47"/>
      <c r="FP85" s="47"/>
      <c r="FQ85" s="47"/>
      <c r="FR85" s="47"/>
      <c r="FS85" s="47"/>
      <c r="FT85" s="47"/>
      <c r="FU85" s="47"/>
      <c r="FV85" s="47"/>
      <c r="FW85" s="47"/>
      <c r="FX85" s="47"/>
      <c r="FY85" s="47"/>
    </row>
    <row r="86" spans="1:188" s="185" customFormat="1" ht="15.75" x14ac:dyDescent="0.25">
      <c r="A86" s="67"/>
      <c r="B86" s="67"/>
      <c r="C86" s="67"/>
      <c r="D86" s="103"/>
      <c r="E86"/>
      <c r="F86" s="67"/>
      <c r="G86" s="67"/>
      <c r="H86" s="67"/>
      <c r="I86" s="230" t="s">
        <v>547</v>
      </c>
      <c r="J86" s="109">
        <v>1</v>
      </c>
      <c r="K86" s="67"/>
      <c r="L86" s="255"/>
      <c r="M86" s="67"/>
      <c r="N86" s="67"/>
      <c r="O86"/>
      <c r="P86"/>
      <c r="Q86"/>
      <c r="R86"/>
      <c r="S86" s="47"/>
      <c r="T86" s="47"/>
      <c r="U86" s="47"/>
      <c r="V86" s="25"/>
      <c r="W86" s="305"/>
      <c r="X86" s="25"/>
      <c r="Y86" s="257"/>
      <c r="Z86" s="25"/>
      <c r="AA86" s="25"/>
      <c r="AB86" s="25"/>
      <c r="AC86" s="257"/>
      <c r="AD86" s="25"/>
      <c r="AE86" s="25"/>
      <c r="AF86" s="148" t="s">
        <v>120</v>
      </c>
      <c r="AG86" s="142"/>
      <c r="AH86" s="144" t="e">
        <f>AG86/AG89</f>
        <v>#VALUE!</v>
      </c>
      <c r="AI86" s="1"/>
      <c r="AJ86" s="1"/>
      <c r="AK86" s="25"/>
      <c r="AL86" s="25"/>
      <c r="AM86" s="25"/>
      <c r="AN86" s="25"/>
      <c r="AO86" s="230" t="s">
        <v>544</v>
      </c>
      <c r="AP86" s="109">
        <v>1</v>
      </c>
      <c r="AQ86" s="249">
        <f t="shared" si="11"/>
        <v>4.5</v>
      </c>
      <c r="AR86" s="82">
        <v>4.5</v>
      </c>
      <c r="AS86" s="82"/>
      <c r="AT86" s="82"/>
      <c r="AU86" s="82"/>
      <c r="AV86" s="82"/>
      <c r="AW86" s="82"/>
      <c r="AX86" s="82"/>
      <c r="AY86" s="197"/>
      <c r="AZ86" s="197"/>
      <c r="BA86" s="197"/>
      <c r="BB86" s="275"/>
      <c r="BC86" s="265"/>
      <c r="BD86" s="137" t="s">
        <v>119</v>
      </c>
      <c r="BE86" s="136"/>
      <c r="BF86" s="140" t="e">
        <f>BE86/BE87</f>
        <v>#DIV/0!</v>
      </c>
      <c r="BH86" s="47"/>
      <c r="BI86" s="25"/>
      <c r="BJ86" s="25"/>
      <c r="BK86" s="25"/>
      <c r="BL86" s="25"/>
      <c r="BM86" s="25"/>
      <c r="BN86" s="25"/>
      <c r="BO86" s="25"/>
      <c r="BP86" s="25"/>
      <c r="BQ86" s="25"/>
      <c r="BR86" s="25"/>
      <c r="BS86" s="25"/>
      <c r="BT86" s="25"/>
      <c r="BU86" s="25"/>
      <c r="BV86" s="47"/>
      <c r="BW86" s="47"/>
      <c r="BX86" s="47"/>
      <c r="BY86" s="47"/>
      <c r="BZ86" s="47"/>
      <c r="CA86" s="47"/>
      <c r="CB86" s="47"/>
      <c r="CC86"/>
      <c r="CD86"/>
      <c r="CE86" s="47"/>
      <c r="CF86" s="47"/>
      <c r="CG86" s="47"/>
      <c r="CH86" s="47"/>
      <c r="CI86" s="47"/>
      <c r="CJ86" s="47"/>
      <c r="CK86" s="55"/>
      <c r="CL86" s="55"/>
      <c r="CM86" s="55"/>
      <c r="CN86" s="25"/>
      <c r="CO86" s="25"/>
      <c r="CP86" s="25"/>
      <c r="CQ86" s="25"/>
      <c r="CR86" s="55"/>
      <c r="CS86" s="47"/>
      <c r="CT86" s="47"/>
      <c r="CU86" s="47"/>
      <c r="CV86" s="47"/>
      <c r="CW86" s="47"/>
      <c r="CX86" s="47"/>
      <c r="CY86" s="47"/>
      <c r="CZ86" s="47"/>
      <c r="DA86" s="47"/>
      <c r="DB86" s="47"/>
      <c r="DC86" s="47"/>
      <c r="DD86" s="47"/>
      <c r="DE86" s="47"/>
      <c r="DF86" s="47"/>
      <c r="DG86" s="47"/>
      <c r="DH86" s="47"/>
      <c r="DI86" s="47"/>
      <c r="DJ86" s="47"/>
      <c r="DK86" s="47"/>
      <c r="DL86" s="47"/>
      <c r="DM86" s="47"/>
      <c r="DN86" s="47"/>
      <c r="DO86" s="47"/>
      <c r="DP86" s="47"/>
      <c r="DQ86" s="47"/>
      <c r="DR86" s="47"/>
      <c r="DS86" s="47"/>
      <c r="DT86" s="47"/>
      <c r="DU86" s="47"/>
      <c r="DV86" s="47"/>
      <c r="DW86" s="47"/>
      <c r="DX86" s="47"/>
      <c r="DY86" s="47"/>
      <c r="DZ86" s="47"/>
      <c r="EA86" s="47"/>
      <c r="EB86" s="47"/>
      <c r="EC86" s="47"/>
      <c r="ED86" s="47"/>
      <c r="EE86" s="47"/>
      <c r="EF86" s="47"/>
      <c r="EG86" s="47"/>
      <c r="EH86" s="47"/>
      <c r="EI86" s="47"/>
      <c r="EJ86" s="47"/>
      <c r="EK86" s="47"/>
      <c r="EL86" s="47"/>
      <c r="EM86" s="47"/>
      <c r="EN86" s="47"/>
      <c r="EO86" s="47"/>
      <c r="EP86" s="47"/>
      <c r="EQ86" s="47"/>
      <c r="ER86" s="47"/>
      <c r="ES86" s="47"/>
      <c r="ET86" s="47"/>
      <c r="EU86" s="47"/>
      <c r="EV86" s="47"/>
      <c r="EW86" s="47"/>
      <c r="EX86" s="47"/>
      <c r="EY86" s="47"/>
      <c r="EZ86" s="47"/>
      <c r="FA86" s="47"/>
      <c r="FB86" s="47"/>
      <c r="FC86" s="47"/>
      <c r="FD86" s="47"/>
      <c r="FE86" s="47"/>
      <c r="FF86" s="47"/>
      <c r="FG86" s="47"/>
      <c r="FH86" s="47"/>
      <c r="FI86" s="47"/>
      <c r="FJ86" s="47"/>
      <c r="FK86" s="47"/>
      <c r="FL86" s="47"/>
      <c r="FM86" s="47"/>
      <c r="FN86" s="47"/>
      <c r="FO86" s="47"/>
      <c r="FP86" s="47"/>
      <c r="FQ86" s="47"/>
      <c r="FR86" s="47"/>
      <c r="FS86" s="47"/>
      <c r="FT86" s="47"/>
      <c r="FU86" s="47"/>
      <c r="FV86" s="47"/>
      <c r="FW86" s="47"/>
      <c r="FX86" s="47"/>
      <c r="FY86" s="47"/>
      <c r="FZ86" s="47"/>
      <c r="GA86" s="47"/>
      <c r="GB86" s="47"/>
      <c r="GC86" s="47"/>
      <c r="GD86" s="47"/>
    </row>
    <row r="87" spans="1:188" s="185" customFormat="1" ht="15.75" x14ac:dyDescent="0.25">
      <c r="A87" s="67"/>
      <c r="B87" s="67"/>
      <c r="C87" s="67"/>
      <c r="D87" s="103"/>
      <c r="E87"/>
      <c r="F87" s="67"/>
      <c r="G87" s="67"/>
      <c r="H87" s="67"/>
      <c r="I87" s="230" t="s">
        <v>544</v>
      </c>
      <c r="J87" s="109">
        <v>1</v>
      </c>
      <c r="K87"/>
      <c r="L87" s="255"/>
      <c r="M87" s="67"/>
      <c r="N87" s="67"/>
      <c r="O87"/>
      <c r="P87"/>
      <c r="Q87"/>
      <c r="R87"/>
      <c r="S87" s="47"/>
      <c r="T87" s="47"/>
      <c r="U87" s="47"/>
      <c r="V87" s="25"/>
      <c r="W87" s="305"/>
      <c r="X87" s="25"/>
      <c r="Y87" s="257"/>
      <c r="Z87" s="25"/>
      <c r="AA87" s="25"/>
      <c r="AB87" s="25"/>
      <c r="AC87" s="257"/>
      <c r="AD87" s="25"/>
      <c r="AE87" s="25"/>
      <c r="AF87" s="149" t="s">
        <v>121</v>
      </c>
      <c r="AG87" s="142"/>
      <c r="AH87" s="144" t="e">
        <f>AG87/AG89</f>
        <v>#VALUE!</v>
      </c>
      <c r="AI87"/>
      <c r="AJ87"/>
      <c r="AK87" s="25"/>
      <c r="AL87" s="25"/>
      <c r="AM87" s="25"/>
      <c r="AN87" s="25"/>
      <c r="AO87" s="230" t="s">
        <v>533</v>
      </c>
      <c r="AP87" s="109">
        <v>1</v>
      </c>
      <c r="AQ87" s="249">
        <f t="shared" si="11"/>
        <v>1</v>
      </c>
      <c r="AR87" s="82">
        <v>1</v>
      </c>
      <c r="AS87" s="82"/>
      <c r="AT87" s="82"/>
      <c r="AU87" s="82"/>
      <c r="AV87" s="82"/>
      <c r="AW87" s="82"/>
      <c r="AX87" s="82"/>
      <c r="AY87" s="197"/>
      <c r="AZ87" s="197"/>
      <c r="BA87" s="197"/>
      <c r="BB87" s="275"/>
      <c r="BC87" s="265"/>
      <c r="BD87" s="138" t="s">
        <v>67</v>
      </c>
      <c r="BE87" s="139">
        <f>BE86+BE85</f>
        <v>0</v>
      </c>
      <c r="BF87" s="139" t="e">
        <f>BF85+BF86</f>
        <v>#DIV/0!</v>
      </c>
      <c r="BH87" s="47"/>
      <c r="BI87" s="25"/>
      <c r="BJ87" s="25"/>
      <c r="BK87" s="25"/>
      <c r="BL87" s="25"/>
      <c r="BM87" s="25"/>
      <c r="BN87" s="25"/>
      <c r="BO87" s="25"/>
      <c r="BP87" s="25"/>
      <c r="BQ87" s="25"/>
      <c r="BR87" s="25"/>
      <c r="BS87" s="25"/>
      <c r="BT87" s="25"/>
      <c r="BU87" s="25"/>
      <c r="BV87" s="47"/>
      <c r="BW87" s="47"/>
      <c r="BX87" s="47"/>
      <c r="BY87" s="47"/>
      <c r="BZ87" s="47"/>
      <c r="CA87" s="47"/>
      <c r="CB87" s="47"/>
      <c r="CC87"/>
      <c r="CD87"/>
      <c r="CE87" s="47"/>
      <c r="CF87" s="47"/>
      <c r="CG87" s="47"/>
      <c r="CH87" s="47"/>
      <c r="CI87" s="47"/>
      <c r="CJ87" s="47"/>
      <c r="CK87" s="55"/>
      <c r="CL87" s="55"/>
      <c r="CM87" s="55"/>
      <c r="CN87" s="25"/>
      <c r="CO87" s="25"/>
      <c r="CP87" s="25"/>
      <c r="CQ87" s="25"/>
      <c r="CR87" s="55"/>
      <c r="CS87" s="47"/>
      <c r="CT87" s="47"/>
      <c r="CU87" s="47"/>
      <c r="CV87" s="47"/>
      <c r="CW87" s="47"/>
      <c r="CX87" s="47"/>
      <c r="CY87" s="47"/>
      <c r="CZ87" s="47"/>
      <c r="DA87" s="47"/>
      <c r="DB87" s="47"/>
      <c r="DC87" s="47"/>
      <c r="DD87" s="47"/>
      <c r="DE87" s="47"/>
      <c r="DF87" s="47"/>
      <c r="DG87" s="47"/>
      <c r="DH87" s="47"/>
      <c r="DI87" s="47"/>
      <c r="DJ87" s="47"/>
      <c r="DK87" s="47"/>
      <c r="DL87" s="47"/>
      <c r="DM87" s="47"/>
      <c r="DN87" s="47"/>
      <c r="DO87" s="47"/>
      <c r="DP87" s="47"/>
      <c r="DQ87" s="47"/>
      <c r="DR87" s="47"/>
      <c r="DS87" s="47"/>
      <c r="DT87" s="47"/>
      <c r="DU87" s="47"/>
      <c r="DV87" s="47"/>
      <c r="DW87" s="47"/>
      <c r="DX87" s="47"/>
      <c r="DY87" s="47"/>
      <c r="DZ87" s="47"/>
      <c r="EA87" s="47"/>
      <c r="EB87" s="47"/>
      <c r="EC87" s="47"/>
      <c r="ED87" s="47"/>
      <c r="EE87" s="47"/>
      <c r="EF87" s="47"/>
      <c r="EG87" s="47"/>
      <c r="EH87" s="47"/>
      <c r="EI87" s="47"/>
      <c r="EJ87" s="47"/>
      <c r="EK87" s="47"/>
      <c r="EL87" s="47"/>
      <c r="EM87" s="47"/>
      <c r="EN87" s="47"/>
      <c r="EO87" s="47"/>
      <c r="EP87" s="47"/>
      <c r="EQ87" s="47"/>
      <c r="ER87" s="47"/>
      <c r="ES87" s="47"/>
      <c r="ET87" s="47"/>
      <c r="EU87" s="47"/>
      <c r="EV87" s="47"/>
      <c r="EW87" s="47"/>
      <c r="EX87" s="47"/>
      <c r="EY87" s="47"/>
      <c r="EZ87" s="47"/>
      <c r="FA87" s="47"/>
      <c r="FB87" s="47"/>
      <c r="FC87" s="47"/>
      <c r="FD87" s="47"/>
      <c r="FE87" s="47"/>
      <c r="FF87" s="47"/>
      <c r="FG87" s="47"/>
      <c r="FH87" s="47"/>
      <c r="FI87" s="47"/>
      <c r="FJ87" s="47"/>
      <c r="FK87" s="47"/>
      <c r="FL87" s="47"/>
      <c r="FM87" s="47"/>
      <c r="FN87" s="47"/>
      <c r="FO87" s="47"/>
      <c r="FP87" s="47"/>
      <c r="FQ87" s="47"/>
      <c r="FR87" s="47"/>
      <c r="FS87" s="47"/>
      <c r="FT87" s="47"/>
      <c r="FU87" s="47"/>
      <c r="FV87" s="47"/>
      <c r="FW87" s="47"/>
      <c r="FX87" s="47"/>
      <c r="FY87" s="47"/>
      <c r="FZ87" s="47"/>
      <c r="GA87" s="47"/>
      <c r="GB87" s="47"/>
      <c r="GC87" s="47"/>
      <c r="GD87" s="47"/>
    </row>
    <row r="88" spans="1:188" s="185" customFormat="1" ht="15.75" x14ac:dyDescent="0.25">
      <c r="A88" s="67"/>
      <c r="B88" s="67"/>
      <c r="C88" s="67"/>
      <c r="D88" s="103"/>
      <c r="E88"/>
      <c r="F88" s="67"/>
      <c r="G88" s="67"/>
      <c r="H88" s="67"/>
      <c r="I88" s="230" t="s">
        <v>533</v>
      </c>
      <c r="J88" s="109">
        <v>1</v>
      </c>
      <c r="K88"/>
      <c r="L88" s="255"/>
      <c r="M88" s="67"/>
      <c r="N88" s="67"/>
      <c r="O88" s="67"/>
      <c r="P88" s="67"/>
      <c r="Q88" s="67"/>
      <c r="R88" s="47"/>
      <c r="S88" s="47"/>
      <c r="T88" s="47"/>
      <c r="U88" s="47"/>
      <c r="V88" s="25"/>
      <c r="W88" s="305"/>
      <c r="X88" s="25"/>
      <c r="Y88" s="257"/>
      <c r="Z88" s="25"/>
      <c r="AA88" s="25"/>
      <c r="AB88" s="25"/>
      <c r="AC88" s="257"/>
      <c r="AD88" s="25"/>
      <c r="AE88" s="25"/>
      <c r="AF88" s="149" t="s">
        <v>122</v>
      </c>
      <c r="AG88" s="143"/>
      <c r="AH88" s="145" t="e">
        <f>AG88/AG89</f>
        <v>#VALUE!</v>
      </c>
      <c r="AI88" s="67"/>
      <c r="AJ88" s="67"/>
      <c r="AK88" s="25"/>
      <c r="AL88" s="25"/>
      <c r="AM88" s="25"/>
      <c r="AN88" s="25"/>
      <c r="AO88" s="230" t="s">
        <v>543</v>
      </c>
      <c r="AP88" s="109">
        <v>1</v>
      </c>
      <c r="AQ88" s="249">
        <f t="shared" si="11"/>
        <v>1</v>
      </c>
      <c r="AR88" s="82">
        <v>1</v>
      </c>
      <c r="AS88" s="82"/>
      <c r="AT88" s="82"/>
      <c r="AU88" s="82"/>
      <c r="AV88" s="82"/>
      <c r="AW88" s="82"/>
      <c r="AX88" s="82"/>
      <c r="AY88" s="197"/>
      <c r="AZ88" s="197"/>
      <c r="BA88" s="197"/>
      <c r="BB88" s="275"/>
      <c r="BC88" s="265"/>
      <c r="BH88" s="47"/>
      <c r="BI88" s="25"/>
      <c r="BJ88" s="25"/>
      <c r="BK88" s="25"/>
      <c r="BL88" s="25"/>
      <c r="BM88" s="25"/>
      <c r="BN88" s="25"/>
      <c r="BO88" s="25"/>
      <c r="BP88" s="25"/>
      <c r="BQ88" s="25"/>
      <c r="BR88" s="25"/>
      <c r="BS88" s="25"/>
      <c r="BT88" s="25"/>
      <c r="BU88" s="25"/>
      <c r="BV88" s="47"/>
      <c r="BW88" s="47"/>
      <c r="BX88" s="47"/>
      <c r="BY88" s="47"/>
      <c r="BZ88" s="47"/>
      <c r="CA88" s="47"/>
      <c r="CB88" s="47"/>
      <c r="CC88"/>
      <c r="CD88"/>
      <c r="CE88" s="47"/>
      <c r="CF88" s="47"/>
      <c r="CG88" s="47"/>
      <c r="CH88" s="47"/>
      <c r="CI88" s="47"/>
      <c r="CJ88" s="47"/>
      <c r="CK88" s="55"/>
      <c r="CL88" s="55"/>
      <c r="CM88" s="55"/>
      <c r="CN88" s="25"/>
      <c r="CO88" s="25"/>
      <c r="CP88" s="25"/>
      <c r="CQ88" s="25"/>
      <c r="CR88" s="55"/>
      <c r="CS88" s="47"/>
      <c r="CT88" s="47"/>
      <c r="CU88" s="47"/>
      <c r="CV88" s="47"/>
      <c r="CW88" s="47"/>
      <c r="CX88" s="47"/>
      <c r="CY88" s="47"/>
      <c r="CZ88" s="47"/>
      <c r="DA88" s="47"/>
      <c r="DB88" s="47"/>
      <c r="DC88" s="47"/>
      <c r="DD88" s="47"/>
      <c r="DE88" s="47"/>
      <c r="DF88" s="47"/>
      <c r="DG88" s="47"/>
      <c r="DH88" s="47"/>
      <c r="DI88" s="47"/>
      <c r="DJ88" s="47"/>
      <c r="DK88" s="47"/>
      <c r="DL88" s="47"/>
      <c r="DM88" s="47"/>
      <c r="DN88" s="47"/>
      <c r="DO88" s="47"/>
      <c r="DP88" s="47"/>
      <c r="DQ88" s="47"/>
      <c r="DR88" s="47"/>
      <c r="DS88" s="47"/>
      <c r="DT88" s="47"/>
      <c r="DU88" s="47"/>
      <c r="DV88" s="47"/>
      <c r="DW88" s="47"/>
      <c r="DX88" s="47"/>
      <c r="DY88" s="47"/>
      <c r="DZ88" s="47"/>
      <c r="EA88" s="47"/>
      <c r="EB88" s="47"/>
      <c r="EC88" s="47"/>
      <c r="ED88" s="47"/>
      <c r="EE88" s="47"/>
      <c r="EF88" s="47"/>
      <c r="EG88" s="47"/>
      <c r="EH88" s="47"/>
      <c r="EI88" s="47"/>
      <c r="EJ88" s="47"/>
      <c r="EK88" s="47"/>
      <c r="EL88" s="47"/>
      <c r="EM88" s="47"/>
      <c r="EN88" s="47"/>
      <c r="EO88" s="47"/>
      <c r="EP88" s="47"/>
      <c r="EQ88" s="47"/>
      <c r="ER88" s="47"/>
      <c r="ES88" s="47"/>
      <c r="ET88" s="47"/>
      <c r="EU88" s="47"/>
      <c r="EV88" s="47"/>
      <c r="EW88" s="47"/>
      <c r="EX88" s="47"/>
      <c r="EY88" s="47"/>
      <c r="EZ88" s="47"/>
      <c r="FA88" s="47"/>
      <c r="FB88" s="47"/>
      <c r="FC88" s="47"/>
      <c r="FD88" s="47"/>
      <c r="FE88" s="47"/>
      <c r="FF88" s="47"/>
      <c r="FG88" s="47"/>
      <c r="FH88" s="47"/>
      <c r="FI88" s="47"/>
      <c r="FJ88" s="47"/>
      <c r="FK88" s="47"/>
      <c r="FL88" s="47"/>
      <c r="FM88" s="47"/>
      <c r="FN88" s="47"/>
      <c r="FO88" s="47"/>
      <c r="FP88" s="47"/>
      <c r="FQ88" s="47"/>
      <c r="FR88" s="47"/>
      <c r="FS88" s="47"/>
      <c r="FT88" s="47"/>
      <c r="FU88" s="47"/>
      <c r="FV88" s="47"/>
      <c r="FW88" s="47"/>
      <c r="FX88" s="47"/>
      <c r="FY88" s="47"/>
      <c r="FZ88" s="47"/>
      <c r="GA88" s="47"/>
      <c r="GB88" s="47"/>
      <c r="GC88" s="47"/>
      <c r="GD88" s="47"/>
      <c r="GE88" s="47"/>
      <c r="GF88" s="47"/>
    </row>
    <row r="89" spans="1:188" s="185" customFormat="1" ht="16.5" thickBot="1" x14ac:dyDescent="0.3">
      <c r="A89" s="67"/>
      <c r="B89" s="67"/>
      <c r="C89" s="67"/>
      <c r="D89" s="103"/>
      <c r="E89"/>
      <c r="F89" s="67"/>
      <c r="G89" s="67"/>
      <c r="H89" s="67"/>
      <c r="I89" s="230" t="s">
        <v>543</v>
      </c>
      <c r="J89" s="109">
        <v>1</v>
      </c>
      <c r="K89"/>
      <c r="L89" s="255"/>
      <c r="M89" s="67"/>
      <c r="N89" s="67"/>
      <c r="O89" s="67"/>
      <c r="P89" s="67"/>
      <c r="Q89" s="67"/>
      <c r="R89" s="47"/>
      <c r="S89" s="47"/>
      <c r="T89" s="47"/>
      <c r="U89" s="47"/>
      <c r="V89" s="25"/>
      <c r="W89" s="305"/>
      <c r="X89" s="25"/>
      <c r="Y89" s="257"/>
      <c r="Z89" s="25"/>
      <c r="AA89" s="25"/>
      <c r="AB89" s="25"/>
      <c r="AC89" s="257"/>
      <c r="AD89" s="25"/>
      <c r="AE89" s="25"/>
      <c r="AF89" s="141" t="s">
        <v>125</v>
      </c>
      <c r="AG89" s="141" t="e">
        <f>AG86+AG87+AF88</f>
        <v>#VALUE!</v>
      </c>
      <c r="AH89" s="141" t="e">
        <f>AH86+AH88+AH87</f>
        <v>#VALUE!</v>
      </c>
      <c r="AI89" s="67"/>
      <c r="AJ89" s="67"/>
      <c r="AK89" s="25"/>
      <c r="AL89" s="25"/>
      <c r="AM89" s="25"/>
      <c r="AN89" s="25"/>
      <c r="AO89" s="118" t="s">
        <v>67</v>
      </c>
      <c r="AP89" s="119">
        <f>SUM(AP71:AP88)</f>
        <v>44</v>
      </c>
      <c r="AQ89" s="47"/>
      <c r="AR89" s="47"/>
      <c r="AS89" s="55"/>
      <c r="AT89" s="55"/>
      <c r="AU89" s="55"/>
      <c r="AV89" s="25"/>
      <c r="AW89" s="25"/>
      <c r="AX89" s="25"/>
      <c r="AY89" s="25"/>
      <c r="AZ89" s="25"/>
      <c r="BA89" s="25"/>
      <c r="BB89" s="272"/>
      <c r="BC89" s="265"/>
      <c r="BH89" s="47"/>
      <c r="BI89" s="25"/>
      <c r="BJ89" s="25"/>
      <c r="BK89" s="25"/>
      <c r="BL89" s="25"/>
      <c r="BM89" s="25"/>
      <c r="BN89" s="25"/>
      <c r="BO89" s="25"/>
      <c r="BP89" s="25"/>
      <c r="BQ89" s="25"/>
      <c r="BR89" s="25"/>
      <c r="BS89" s="25"/>
      <c r="BT89" s="25"/>
      <c r="BU89" s="25"/>
      <c r="BV89" s="47"/>
      <c r="BW89" s="47"/>
      <c r="BX89" s="47"/>
      <c r="BY89" s="47"/>
      <c r="BZ89" s="47"/>
      <c r="CA89" s="47"/>
      <c r="CB89" s="47"/>
      <c r="CC89" s="47"/>
      <c r="CD89" s="47"/>
      <c r="CE89" s="47"/>
      <c r="CF89" s="47"/>
      <c r="CG89" s="47"/>
      <c r="CH89" s="47"/>
      <c r="CI89" s="47"/>
      <c r="CJ89" s="47"/>
      <c r="CK89" s="55"/>
      <c r="CL89" s="55"/>
      <c r="CM89" s="55"/>
      <c r="CN89" s="25"/>
      <c r="CO89" s="25"/>
      <c r="CP89" s="25"/>
      <c r="CQ89" s="25"/>
      <c r="CR89" s="55"/>
      <c r="CS89" s="47"/>
      <c r="CT89" s="47"/>
      <c r="CU89" s="47"/>
      <c r="CV89" s="47"/>
      <c r="CW89" s="47"/>
      <c r="CX89" s="47"/>
      <c r="CY89" s="47"/>
      <c r="CZ89" s="47"/>
      <c r="DA89" s="47"/>
      <c r="DB89" s="47"/>
      <c r="DC89" s="47"/>
      <c r="DD89" s="47"/>
      <c r="DE89" s="47"/>
      <c r="DF89" s="47"/>
      <c r="DG89" s="47"/>
      <c r="DH89" s="47"/>
      <c r="DI89" s="47"/>
      <c r="DJ89" s="47"/>
      <c r="DK89" s="47"/>
      <c r="DL89" s="47"/>
      <c r="DM89" s="47"/>
      <c r="DN89" s="47"/>
      <c r="DO89" s="47"/>
      <c r="DP89" s="47"/>
      <c r="DQ89" s="47"/>
      <c r="DR89" s="47"/>
      <c r="DS89" s="47"/>
      <c r="DT89" s="47"/>
      <c r="DU89" s="47"/>
      <c r="DV89" s="47"/>
      <c r="DW89" s="47"/>
      <c r="DX89" s="47"/>
      <c r="DY89" s="47"/>
      <c r="DZ89" s="47"/>
      <c r="EA89" s="47"/>
      <c r="EB89" s="47"/>
      <c r="EC89" s="47"/>
      <c r="ED89" s="47"/>
      <c r="EE89" s="47"/>
      <c r="EF89" s="47"/>
      <c r="EG89" s="47"/>
      <c r="EH89" s="47"/>
      <c r="EI89" s="47"/>
      <c r="EJ89" s="47"/>
      <c r="EK89" s="47"/>
      <c r="EL89" s="47"/>
      <c r="EM89" s="47"/>
      <c r="EN89" s="47"/>
      <c r="EO89" s="47"/>
      <c r="EP89" s="47"/>
      <c r="EQ89" s="47"/>
      <c r="ER89" s="47"/>
      <c r="ES89" s="47"/>
      <c r="ET89" s="47"/>
      <c r="EU89" s="47"/>
      <c r="EV89" s="47"/>
      <c r="EW89" s="47"/>
      <c r="EX89" s="47"/>
      <c r="EY89" s="47"/>
      <c r="EZ89" s="47"/>
      <c r="FA89" s="47"/>
      <c r="FB89" s="47"/>
      <c r="FC89" s="47"/>
      <c r="FD89" s="47"/>
      <c r="FE89" s="47"/>
      <c r="FF89" s="47"/>
      <c r="FG89" s="47"/>
      <c r="FH89" s="47"/>
      <c r="FI89" s="47"/>
      <c r="FJ89" s="47"/>
      <c r="FK89" s="47"/>
      <c r="FL89" s="47"/>
      <c r="FM89" s="47"/>
      <c r="FN89" s="47"/>
      <c r="FO89" s="47"/>
      <c r="FP89" s="47"/>
      <c r="FQ89" s="47"/>
      <c r="FR89" s="47"/>
      <c r="FS89" s="47"/>
      <c r="FT89" s="47"/>
      <c r="FU89" s="47"/>
      <c r="FV89" s="47"/>
      <c r="FW89" s="47"/>
      <c r="FX89" s="47"/>
      <c r="FY89" s="47"/>
      <c r="FZ89" s="47"/>
      <c r="GA89" s="47"/>
      <c r="GB89" s="47"/>
      <c r="GC89" s="47"/>
      <c r="GD89" s="47"/>
      <c r="GE89" s="47"/>
      <c r="GF89" s="47"/>
    </row>
    <row r="90" spans="1:188" s="185" customFormat="1" ht="16.5" thickBot="1" x14ac:dyDescent="0.3">
      <c r="A90" s="67"/>
      <c r="B90" s="67"/>
      <c r="C90" s="67"/>
      <c r="D90" s="103"/>
      <c r="E90"/>
      <c r="F90" s="67"/>
      <c r="G90" s="67"/>
      <c r="H90" s="67"/>
      <c r="I90" s="231" t="s">
        <v>67</v>
      </c>
      <c r="J90" s="119">
        <f>SUM(J72:J89)</f>
        <v>44</v>
      </c>
      <c r="K90"/>
      <c r="L90" s="255"/>
      <c r="M90" s="67"/>
      <c r="N90" s="67"/>
      <c r="O90" s="67"/>
      <c r="P90" s="67"/>
      <c r="Q90" s="67"/>
      <c r="R90" s="47"/>
      <c r="S90" s="47"/>
      <c r="T90" s="47"/>
      <c r="U90" s="47"/>
      <c r="V90"/>
      <c r="W90" s="303"/>
      <c r="X90"/>
      <c r="Y90" s="258"/>
      <c r="Z90"/>
      <c r="AA90"/>
      <c r="AB90" s="25"/>
      <c r="AC90" s="257"/>
      <c r="AD90" s="25"/>
      <c r="AE90" s="25"/>
      <c r="AI90"/>
      <c r="AJ90"/>
      <c r="AK90" s="25"/>
      <c r="AL90" s="25"/>
      <c r="AM90" s="25"/>
      <c r="AN90" s="25"/>
      <c r="AO90" s="67"/>
      <c r="AP90" s="67"/>
      <c r="AQ90" s="55"/>
      <c r="AR90" s="55"/>
      <c r="AS90" s="55"/>
      <c r="AT90" s="25"/>
      <c r="AU90" s="25"/>
      <c r="AV90" s="25"/>
      <c r="AW90" s="25"/>
      <c r="AX90" s="25"/>
      <c r="AY90" s="25"/>
      <c r="AZ90" s="25"/>
      <c r="BA90" s="25"/>
      <c r="BB90" s="272"/>
      <c r="BC90" s="265"/>
      <c r="BH90" s="47"/>
      <c r="BI90" s="25"/>
      <c r="BJ90" s="25"/>
      <c r="BK90" s="25"/>
      <c r="BL90" s="25"/>
      <c r="BM90" s="25"/>
      <c r="BN90" s="25"/>
      <c r="BO90" s="25"/>
      <c r="BP90" s="25"/>
      <c r="BQ90" s="25"/>
      <c r="BR90" s="25"/>
      <c r="BS90" s="25"/>
      <c r="BT90" s="25"/>
      <c r="BU90" s="25"/>
      <c r="BV90" s="47"/>
      <c r="BW90" s="47"/>
      <c r="BX90" s="47"/>
      <c r="BY90" s="47"/>
      <c r="BZ90" s="47"/>
      <c r="CA90" s="47"/>
      <c r="CB90" s="47"/>
      <c r="CC90" s="47"/>
      <c r="CD90" s="47"/>
      <c r="CE90" s="47"/>
      <c r="CF90" s="47"/>
      <c r="CG90" s="47"/>
      <c r="CH90" s="47"/>
      <c r="CI90" s="47"/>
      <c r="CJ90" s="47"/>
      <c r="CK90" s="55"/>
      <c r="CL90" s="55"/>
      <c r="CM90" s="55"/>
      <c r="CN90" s="25"/>
      <c r="CO90" s="25"/>
      <c r="CP90" s="25"/>
      <c r="CQ90" s="25"/>
      <c r="CR90" s="55"/>
      <c r="CS90" s="47"/>
      <c r="CT90" s="47"/>
      <c r="CU90" s="47"/>
      <c r="CV90" s="47"/>
      <c r="CW90" s="47"/>
      <c r="CX90" s="47"/>
      <c r="CY90" s="47"/>
      <c r="CZ90" s="47"/>
      <c r="DA90" s="47"/>
      <c r="DB90" s="47"/>
      <c r="DC90" s="47"/>
      <c r="DD90" s="47"/>
      <c r="DE90" s="47"/>
      <c r="DF90" s="47"/>
      <c r="DG90" s="47"/>
      <c r="DH90" s="47"/>
      <c r="DI90" s="47"/>
      <c r="DJ90" s="47"/>
      <c r="DK90" s="47"/>
      <c r="DL90" s="47"/>
      <c r="DM90" s="47"/>
      <c r="DN90" s="47"/>
      <c r="DO90" s="47"/>
      <c r="DP90" s="47"/>
      <c r="DQ90" s="47"/>
      <c r="DR90" s="47"/>
      <c r="DS90" s="47"/>
      <c r="DT90" s="47"/>
      <c r="DU90" s="47"/>
      <c r="DV90" s="47"/>
      <c r="DW90" s="47"/>
      <c r="DX90" s="47"/>
      <c r="DY90" s="47"/>
      <c r="DZ90" s="47"/>
      <c r="EA90" s="47"/>
      <c r="EB90" s="47"/>
      <c r="EC90" s="47"/>
      <c r="ED90" s="47"/>
      <c r="EE90" s="47"/>
      <c r="EF90" s="47"/>
      <c r="EG90" s="47"/>
      <c r="EH90" s="47"/>
      <c r="EI90" s="47"/>
      <c r="EJ90" s="47"/>
      <c r="EK90" s="47"/>
      <c r="EL90" s="47"/>
      <c r="EM90" s="47"/>
      <c r="EN90" s="47"/>
      <c r="EO90" s="47"/>
      <c r="EP90" s="47"/>
      <c r="EQ90" s="47"/>
      <c r="ER90" s="47"/>
      <c r="ES90" s="47"/>
      <c r="ET90" s="47"/>
      <c r="EU90" s="47"/>
      <c r="EV90" s="47"/>
      <c r="EW90" s="47"/>
      <c r="EX90" s="47"/>
      <c r="EY90" s="47"/>
      <c r="EZ90" s="47"/>
      <c r="FA90" s="47"/>
      <c r="FB90" s="47"/>
      <c r="FC90" s="47"/>
      <c r="FD90" s="47"/>
      <c r="FE90" s="47"/>
      <c r="FF90" s="47"/>
      <c r="FG90" s="47"/>
      <c r="FH90" s="47"/>
      <c r="FI90" s="47"/>
      <c r="FJ90" s="47"/>
      <c r="FK90" s="47"/>
      <c r="FL90" s="47"/>
      <c r="FM90" s="47"/>
      <c r="FN90" s="47"/>
      <c r="FO90" s="47"/>
      <c r="FP90" s="47"/>
      <c r="FQ90" s="47"/>
      <c r="FR90" s="47"/>
      <c r="FS90" s="47"/>
      <c r="FT90" s="47"/>
      <c r="FU90" s="47"/>
      <c r="FV90" s="47"/>
      <c r="FW90" s="47"/>
      <c r="FX90" s="47"/>
      <c r="FY90" s="47"/>
      <c r="FZ90" s="47"/>
      <c r="GA90" s="47"/>
      <c r="GB90" s="47"/>
      <c r="GC90" s="47"/>
      <c r="GD90" s="47"/>
      <c r="GE90" s="47"/>
      <c r="GF90" s="47"/>
    </row>
    <row r="91" spans="1:188" s="185" customFormat="1" ht="16.5" thickBot="1" x14ac:dyDescent="0.3">
      <c r="A91" s="67"/>
      <c r="B91" s="67"/>
      <c r="C91" s="67"/>
      <c r="D91" s="103"/>
      <c r="E91"/>
      <c r="F91" s="288"/>
      <c r="G91" s="288"/>
      <c r="H91"/>
      <c r="K91"/>
      <c r="L91" s="255"/>
      <c r="M91" s="67"/>
      <c r="N91" s="67"/>
      <c r="O91" s="67"/>
      <c r="P91" s="67"/>
      <c r="Q91" s="67"/>
      <c r="R91" s="47"/>
      <c r="S91" s="47"/>
      <c r="T91" s="47"/>
      <c r="U91" s="47"/>
      <c r="V91"/>
      <c r="W91" s="303"/>
      <c r="X91"/>
      <c r="Y91" s="258"/>
      <c r="Z91"/>
      <c r="AA91"/>
      <c r="AB91"/>
      <c r="AC91" s="258"/>
      <c r="AD91" s="25"/>
      <c r="AE91" s="25"/>
      <c r="AI91"/>
      <c r="AJ91"/>
      <c r="AK91" s="25"/>
      <c r="AL91" s="25"/>
      <c r="AM91" s="25"/>
      <c r="AN91" s="25"/>
      <c r="AO91" s="209" t="s">
        <v>105</v>
      </c>
      <c r="AP91" s="210"/>
      <c r="AQ91" s="108" t="s">
        <v>91</v>
      </c>
      <c r="AR91" s="67"/>
      <c r="AS91" s="67"/>
      <c r="AT91" s="67"/>
      <c r="AU91" s="67"/>
      <c r="AV91" s="55"/>
      <c r="AW91" s="55"/>
      <c r="AX91" s="55"/>
      <c r="AY91" s="55"/>
      <c r="AZ91" s="55"/>
      <c r="BA91" s="55"/>
      <c r="BB91" s="272"/>
      <c r="BC91" s="265"/>
      <c r="BH91" s="47"/>
      <c r="BI91" s="25"/>
      <c r="BJ91" s="25"/>
      <c r="BK91" s="25"/>
      <c r="BL91" s="25"/>
      <c r="BM91" s="25"/>
      <c r="BN91" s="25"/>
      <c r="BO91" s="25"/>
      <c r="BP91" s="25"/>
      <c r="BQ91" s="25"/>
      <c r="BR91" s="25"/>
      <c r="BS91" s="25"/>
      <c r="BT91"/>
      <c r="BU91"/>
      <c r="BV91" s="47"/>
      <c r="BW91" s="47"/>
      <c r="BX91" s="47"/>
      <c r="BY91" s="47"/>
      <c r="BZ91" s="47"/>
      <c r="CA91" s="47"/>
      <c r="CB91" s="47"/>
      <c r="CC91" s="47"/>
      <c r="CD91" s="47"/>
      <c r="CE91" s="47"/>
      <c r="CF91" s="47"/>
      <c r="CG91" s="47"/>
      <c r="CH91" s="47"/>
      <c r="CI91" s="47"/>
      <c r="CJ91" s="47"/>
      <c r="CK91" s="55"/>
      <c r="CL91" s="55"/>
      <c r="CM91" s="55"/>
      <c r="CN91" s="25"/>
      <c r="CO91" s="25"/>
      <c r="CP91" s="25"/>
      <c r="CQ91" s="25"/>
      <c r="CR91" s="55"/>
      <c r="CS91" s="47"/>
      <c r="CT91" s="47"/>
      <c r="CU91" s="47"/>
      <c r="CV91" s="47"/>
      <c r="CW91" s="47"/>
      <c r="CX91" s="47"/>
      <c r="CY91" s="47"/>
      <c r="DA91" s="47"/>
      <c r="DB91" s="47"/>
      <c r="DC91" s="47"/>
      <c r="DD91" s="47"/>
      <c r="DE91" s="47"/>
      <c r="DF91" s="47"/>
      <c r="DG91" s="47"/>
      <c r="DH91" s="47"/>
      <c r="DI91" s="47"/>
      <c r="DJ91" s="47"/>
      <c r="DK91" s="47"/>
      <c r="DL91" s="47"/>
      <c r="DM91" s="47"/>
      <c r="DN91" s="47"/>
      <c r="DO91" s="47"/>
      <c r="DP91" s="47"/>
      <c r="DQ91" s="47"/>
      <c r="DR91" s="47"/>
      <c r="DS91" s="47"/>
      <c r="DT91" s="47"/>
      <c r="DU91" s="47"/>
      <c r="DV91" s="47"/>
      <c r="DW91" s="47"/>
      <c r="DX91" s="47"/>
      <c r="DY91" s="47"/>
      <c r="DZ91" s="47"/>
      <c r="EA91" s="47"/>
      <c r="EB91" s="47"/>
      <c r="EC91" s="47"/>
      <c r="ED91" s="47"/>
      <c r="EE91" s="47"/>
      <c r="EF91" s="47"/>
      <c r="EG91" s="47"/>
      <c r="EH91" s="47"/>
      <c r="EI91" s="47"/>
      <c r="EJ91" s="47"/>
      <c r="EK91" s="47"/>
      <c r="EL91" s="47"/>
      <c r="EM91" s="47"/>
      <c r="EN91" s="47"/>
      <c r="EO91" s="47"/>
      <c r="EP91" s="47"/>
      <c r="EQ91" s="47"/>
      <c r="ER91" s="47"/>
      <c r="ES91" s="47"/>
      <c r="ET91" s="47"/>
      <c r="EU91" s="47"/>
      <c r="EV91" s="47"/>
      <c r="EW91" s="47"/>
      <c r="EX91" s="47"/>
      <c r="EY91" s="47"/>
      <c r="EZ91" s="47"/>
      <c r="FA91" s="47"/>
      <c r="FB91" s="47"/>
      <c r="FC91" s="47"/>
      <c r="FD91" s="47"/>
      <c r="FE91" s="47"/>
      <c r="FF91" s="47"/>
      <c r="FG91" s="47"/>
      <c r="FH91" s="47"/>
      <c r="FI91" s="47"/>
      <c r="FJ91" s="47"/>
      <c r="FK91" s="47"/>
      <c r="FL91" s="47"/>
      <c r="FM91" s="47"/>
      <c r="FN91" s="47"/>
      <c r="FO91" s="47"/>
      <c r="FP91" s="47"/>
      <c r="FQ91" s="47"/>
      <c r="FR91" s="47"/>
      <c r="FS91" s="47"/>
      <c r="FT91" s="47"/>
      <c r="FU91" s="47"/>
      <c r="FV91" s="47"/>
      <c r="FW91" s="47"/>
      <c r="FX91" s="47"/>
      <c r="FY91" s="47"/>
      <c r="FZ91" s="47"/>
      <c r="GA91" s="47"/>
      <c r="GB91" s="47"/>
      <c r="GC91" s="47"/>
      <c r="GD91" s="47"/>
      <c r="GE91" s="47"/>
      <c r="GF91" s="47"/>
    </row>
    <row r="92" spans="1:188" s="185" customFormat="1" ht="16.5" thickBot="1" x14ac:dyDescent="0.3">
      <c r="A92" s="67"/>
      <c r="B92" s="67"/>
      <c r="C92" s="67"/>
      <c r="D92" s="67"/>
      <c r="E92" s="67"/>
      <c r="F92" s="103"/>
      <c r="G92"/>
      <c r="H92"/>
      <c r="K92"/>
      <c r="L92" s="255"/>
      <c r="M92" s="67"/>
      <c r="N92" s="67"/>
      <c r="O92" s="67"/>
      <c r="P92" s="67"/>
      <c r="Q92" s="67"/>
      <c r="R92" s="47"/>
      <c r="S92" s="47"/>
      <c r="T92" s="47"/>
      <c r="U92" s="47"/>
      <c r="V92"/>
      <c r="W92" s="303"/>
      <c r="X92"/>
      <c r="Y92" s="258"/>
      <c r="Z92"/>
      <c r="AA92"/>
      <c r="AB92"/>
      <c r="AC92" s="258"/>
      <c r="AD92"/>
      <c r="AE92" s="25"/>
      <c r="AI92"/>
      <c r="AJ92"/>
      <c r="AK92"/>
      <c r="AL92"/>
      <c r="AM92"/>
      <c r="AN92"/>
      <c r="AO92" s="230" t="s">
        <v>38</v>
      </c>
      <c r="AP92" s="109">
        <v>4</v>
      </c>
      <c r="AQ92" s="89">
        <f>AVERAGE(AR92:AW92)</f>
        <v>3.4024999999999999</v>
      </c>
      <c r="AR92" s="82">
        <v>0.01</v>
      </c>
      <c r="AS92" s="82">
        <v>8.4</v>
      </c>
      <c r="AT92" s="82">
        <v>1</v>
      </c>
      <c r="AU92" s="82">
        <v>4.2</v>
      </c>
      <c r="AV92" s="82"/>
      <c r="AW92" s="82"/>
      <c r="AX92" s="110"/>
      <c r="AY92" s="111"/>
      <c r="AZ92" s="110"/>
      <c r="BA92" s="110"/>
      <c r="BB92" s="276"/>
      <c r="BC92" s="265"/>
      <c r="BH92" s="47"/>
      <c r="BI92" s="25"/>
      <c r="BJ92"/>
      <c r="BK92"/>
      <c r="BL92"/>
      <c r="BM92"/>
      <c r="BN92"/>
      <c r="BO92"/>
      <c r="BP92"/>
      <c r="BQ92" s="25"/>
      <c r="BR92" s="25"/>
      <c r="BS92" s="25"/>
      <c r="BT92"/>
      <c r="BU92"/>
      <c r="BV92" s="47"/>
      <c r="BW92" s="47"/>
      <c r="BX92" s="47"/>
      <c r="BY92" s="47"/>
      <c r="BZ92" s="47"/>
      <c r="CA92" s="47"/>
      <c r="CB92" s="47"/>
      <c r="CC92" s="47"/>
      <c r="CD92" s="47"/>
      <c r="CE92" s="47"/>
      <c r="CF92" s="47"/>
      <c r="CG92" s="47"/>
      <c r="CH92" s="47"/>
      <c r="CI92" s="47"/>
      <c r="CJ92" s="47"/>
      <c r="CK92" s="55"/>
      <c r="CL92" s="55"/>
      <c r="CM92" s="55"/>
      <c r="CN92" s="25"/>
      <c r="CO92" s="25"/>
      <c r="CP92" s="25"/>
      <c r="CQ92" s="25"/>
      <c r="CR92" s="55"/>
      <c r="CS92" s="47"/>
      <c r="CT92" s="47"/>
      <c r="CU92" s="47"/>
      <c r="CV92" s="47"/>
      <c r="CW92" s="47"/>
      <c r="CX92" s="47"/>
      <c r="CY92" s="47"/>
      <c r="DA92" s="47"/>
      <c r="DB92" s="47"/>
      <c r="DC92" s="47"/>
      <c r="DD92" s="47"/>
      <c r="DE92" s="47"/>
      <c r="DF92" s="47"/>
      <c r="DG92" s="47"/>
      <c r="DH92" s="47"/>
      <c r="DI92" s="47"/>
      <c r="DJ92" s="47"/>
      <c r="DK92" s="47"/>
      <c r="DL92" s="47"/>
      <c r="DM92" s="47"/>
      <c r="DN92" s="47"/>
      <c r="DO92" s="47"/>
      <c r="DP92" s="47"/>
      <c r="DQ92" s="47"/>
      <c r="DR92" s="47"/>
      <c r="DS92" s="47"/>
      <c r="DT92" s="47"/>
      <c r="DU92" s="47"/>
      <c r="DV92" s="47"/>
      <c r="DW92" s="47"/>
      <c r="DX92" s="47"/>
      <c r="DY92" s="47"/>
      <c r="DZ92" s="47"/>
      <c r="EA92" s="47"/>
      <c r="EB92" s="47"/>
      <c r="EC92" s="47"/>
      <c r="ED92" s="47"/>
      <c r="EE92" s="47"/>
      <c r="EF92" s="47"/>
      <c r="EG92" s="47"/>
      <c r="EH92" s="47"/>
      <c r="EI92" s="47"/>
      <c r="EJ92" s="47"/>
      <c r="EK92" s="47"/>
      <c r="EL92" s="47"/>
      <c r="EM92" s="47"/>
      <c r="EN92" s="47"/>
      <c r="EO92" s="47"/>
      <c r="EP92" s="47"/>
      <c r="EQ92" s="47"/>
      <c r="ER92" s="47"/>
      <c r="ES92" s="47"/>
      <c r="ET92" s="47"/>
      <c r="EU92" s="47"/>
      <c r="EV92" s="47"/>
      <c r="EW92" s="47"/>
      <c r="EX92" s="47"/>
      <c r="EY92" s="47"/>
      <c r="EZ92" s="47"/>
      <c r="FA92" s="47"/>
      <c r="FB92" s="47"/>
      <c r="FC92" s="47"/>
      <c r="FD92" s="47"/>
      <c r="FE92" s="47"/>
      <c r="FF92" s="47"/>
      <c r="FG92" s="47"/>
      <c r="FH92" s="47"/>
      <c r="FI92" s="47"/>
      <c r="FJ92" s="47"/>
      <c r="FK92" s="47"/>
      <c r="FL92" s="47"/>
      <c r="FM92" s="47"/>
      <c r="FN92" s="47"/>
      <c r="FO92" s="47"/>
      <c r="FP92" s="47"/>
      <c r="FQ92" s="47"/>
      <c r="FR92" s="47"/>
      <c r="FS92" s="47"/>
      <c r="FT92" s="47"/>
      <c r="FU92" s="47"/>
      <c r="FV92" s="47"/>
      <c r="FW92" s="47"/>
      <c r="FX92" s="47"/>
      <c r="FY92" s="47"/>
      <c r="FZ92" s="47"/>
      <c r="GA92" s="47"/>
      <c r="GB92" s="47"/>
      <c r="GC92" s="47"/>
      <c r="GD92" s="47"/>
      <c r="GE92" s="47"/>
      <c r="GF92" s="47"/>
    </row>
    <row r="93" spans="1:188" s="185" customFormat="1" ht="16.5" thickBot="1" x14ac:dyDescent="0.3">
      <c r="A93" s="67"/>
      <c r="B93" s="67"/>
      <c r="C93" s="67"/>
      <c r="D93" s="67"/>
      <c r="E93" s="67"/>
      <c r="F93" s="103"/>
      <c r="G93"/>
      <c r="H93"/>
      <c r="I93" s="209" t="s">
        <v>105</v>
      </c>
      <c r="J93" s="210"/>
      <c r="K93"/>
      <c r="L93" s="255"/>
      <c r="M93" s="67"/>
      <c r="N93" s="67"/>
      <c r="O93" s="67"/>
      <c r="P93" s="67"/>
      <c r="Q93" s="67"/>
      <c r="R93" s="47"/>
      <c r="S93" s="47"/>
      <c r="T93" s="47"/>
      <c r="U93" s="47"/>
      <c r="V93" s="47"/>
      <c r="W93" s="306"/>
      <c r="X93" s="47"/>
      <c r="Y93" s="259"/>
      <c r="Z93" s="47"/>
      <c r="AA93" s="47"/>
      <c r="AB93"/>
      <c r="AC93" s="258"/>
      <c r="AD93"/>
      <c r="AE93" s="25"/>
      <c r="AI93" s="47"/>
      <c r="AJ93" s="47"/>
      <c r="AK93"/>
      <c r="AL93"/>
      <c r="AM93"/>
      <c r="AN93"/>
      <c r="AO93" s="230" t="s">
        <v>54</v>
      </c>
      <c r="AP93" s="109">
        <v>3</v>
      </c>
      <c r="AQ93" s="89">
        <f>AVERAGE(AR93:AW93)</f>
        <v>8.3800000000000008</v>
      </c>
      <c r="AR93" s="82" t="s">
        <v>1153</v>
      </c>
      <c r="AS93" s="82">
        <v>0.01</v>
      </c>
      <c r="AT93" s="82">
        <v>16.75</v>
      </c>
      <c r="AU93" s="82"/>
      <c r="AV93" s="82"/>
      <c r="AW93" s="82"/>
      <c r="AX93" s="82"/>
      <c r="AY93" s="111"/>
      <c r="AZ93" s="110"/>
      <c r="BA93" s="110"/>
      <c r="BB93" s="273"/>
      <c r="BC93" s="265"/>
      <c r="BH93" s="47"/>
      <c r="BI93" s="25"/>
      <c r="BJ93"/>
      <c r="BK93"/>
      <c r="BL93"/>
      <c r="BM93"/>
      <c r="BN93"/>
      <c r="BO93"/>
      <c r="BP93"/>
      <c r="BQ93"/>
      <c r="BR93" s="25"/>
      <c r="BS93" s="25"/>
      <c r="BT93"/>
      <c r="BU93"/>
      <c r="BV93" s="47"/>
      <c r="BW93" s="47"/>
      <c r="BX93" s="47"/>
      <c r="BY93" s="47"/>
      <c r="BZ93" s="47"/>
      <c r="CA93" s="47"/>
      <c r="CB93" s="47"/>
      <c r="CC93" s="47"/>
      <c r="CD93" s="47"/>
      <c r="CE93" s="47"/>
      <c r="CF93" s="47"/>
      <c r="CG93" s="47"/>
      <c r="CH93" s="47"/>
      <c r="CI93" s="47"/>
      <c r="CJ93" s="47"/>
      <c r="CK93" s="55"/>
      <c r="CL93" s="55"/>
      <c r="CM93" s="55"/>
      <c r="CN93" s="25"/>
      <c r="CO93" s="25"/>
      <c r="CP93" s="25"/>
      <c r="CQ93" s="25"/>
      <c r="CR93" s="55"/>
      <c r="CS93" s="47"/>
      <c r="CT93" s="47"/>
      <c r="CU93" s="47"/>
      <c r="CV93" s="47"/>
      <c r="CW93" s="47"/>
      <c r="CX93" s="47"/>
      <c r="CY93" s="47"/>
      <c r="DA93" s="47"/>
      <c r="DB93" s="47"/>
      <c r="DC93" s="47"/>
      <c r="DD93" s="47"/>
      <c r="DE93" s="47"/>
      <c r="DF93" s="47"/>
      <c r="DG93" s="47"/>
      <c r="DH93" s="47"/>
      <c r="DI93" s="47"/>
      <c r="DJ93" s="47"/>
      <c r="DK93" s="47"/>
      <c r="DL93" s="47"/>
      <c r="DM93" s="47"/>
      <c r="DN93" s="47"/>
      <c r="DO93" s="47"/>
      <c r="DP93" s="47"/>
      <c r="DQ93" s="47"/>
      <c r="DR93" s="47"/>
      <c r="DS93" s="47"/>
      <c r="DT93" s="47"/>
      <c r="DU93" s="47"/>
      <c r="DV93" s="47"/>
      <c r="DW93" s="47"/>
      <c r="DX93" s="47"/>
      <c r="DY93" s="47"/>
      <c r="DZ93" s="47"/>
      <c r="EA93" s="47"/>
      <c r="EB93" s="47"/>
      <c r="EC93" s="47"/>
      <c r="ED93" s="47"/>
      <c r="EE93" s="47"/>
      <c r="EF93" s="47"/>
      <c r="EG93" s="47"/>
      <c r="EH93" s="47"/>
      <c r="EI93" s="47"/>
      <c r="EJ93" s="47"/>
      <c r="EK93" s="47"/>
      <c r="EL93" s="47"/>
      <c r="EM93" s="47"/>
      <c r="EN93" s="47"/>
      <c r="EO93" s="47"/>
      <c r="EP93" s="47"/>
      <c r="EQ93" s="47"/>
      <c r="ER93" s="47"/>
      <c r="ES93" s="47"/>
      <c r="ET93" s="47"/>
      <c r="EU93" s="47"/>
      <c r="EV93" s="47"/>
      <c r="EW93" s="47"/>
      <c r="EX93" s="47"/>
      <c r="EY93" s="47"/>
      <c r="EZ93" s="47"/>
      <c r="FA93" s="47"/>
      <c r="FB93" s="47"/>
      <c r="FC93" s="47"/>
      <c r="FD93" s="47"/>
      <c r="FE93" s="47"/>
      <c r="FF93" s="47"/>
      <c r="FG93" s="47"/>
      <c r="FH93" s="47"/>
      <c r="FI93" s="47"/>
      <c r="FJ93" s="47"/>
      <c r="FK93" s="47"/>
      <c r="FL93" s="47"/>
      <c r="FM93" s="47"/>
      <c r="FN93" s="47"/>
      <c r="FO93" s="47"/>
      <c r="FP93" s="47"/>
      <c r="FQ93" s="47"/>
      <c r="FR93" s="47"/>
      <c r="FS93" s="47"/>
      <c r="FT93" s="47"/>
      <c r="FU93" s="47"/>
      <c r="FV93" s="47"/>
      <c r="FW93" s="47"/>
      <c r="FX93" s="47"/>
      <c r="FY93" s="47"/>
      <c r="FZ93" s="47"/>
      <c r="GA93" s="47"/>
      <c r="GB93" s="47"/>
      <c r="GC93" s="47"/>
      <c r="GD93" s="47"/>
      <c r="GE93" s="47"/>
      <c r="GF93" s="47"/>
    </row>
    <row r="94" spans="1:188" s="185" customFormat="1" ht="15.75" x14ac:dyDescent="0.25">
      <c r="A94" s="67"/>
      <c r="B94" s="67"/>
      <c r="C94" s="67"/>
      <c r="D94" s="67"/>
      <c r="E94" s="67"/>
      <c r="F94" s="103"/>
      <c r="G94"/>
      <c r="H94"/>
      <c r="I94" s="230" t="s">
        <v>38</v>
      </c>
      <c r="J94" s="109">
        <v>4</v>
      </c>
      <c r="K94"/>
      <c r="L94" s="255"/>
      <c r="M94" s="67"/>
      <c r="N94" s="67"/>
      <c r="O94" s="67"/>
      <c r="P94" s="67"/>
      <c r="Q94" s="67"/>
      <c r="R94" s="47"/>
      <c r="S94" s="47"/>
      <c r="T94" s="47"/>
      <c r="U94" s="47"/>
      <c r="V94" s="47"/>
      <c r="W94" s="306"/>
      <c r="X94" s="47"/>
      <c r="Y94" s="259"/>
      <c r="Z94" s="47"/>
      <c r="AA94" s="47"/>
      <c r="AB94" s="47"/>
      <c r="AC94" s="259"/>
      <c r="AD94"/>
      <c r="AE94" s="25"/>
      <c r="AG94" s="47"/>
      <c r="AH94" s="47"/>
      <c r="AI94" s="47"/>
      <c r="AJ94" s="47"/>
      <c r="AK94"/>
      <c r="AL94"/>
      <c r="AM94"/>
      <c r="AN94"/>
      <c r="AO94" s="230" t="s">
        <v>68</v>
      </c>
      <c r="AP94" s="109">
        <v>2</v>
      </c>
      <c r="AQ94" s="89">
        <f>AVERAGE(AR94:AW94)</f>
        <v>0.08</v>
      </c>
      <c r="AR94" s="82">
        <v>0.08</v>
      </c>
      <c r="AS94" s="82" t="s">
        <v>1153</v>
      </c>
      <c r="AT94" s="82"/>
      <c r="AU94" s="82"/>
      <c r="AV94" s="82"/>
      <c r="AW94" s="82"/>
      <c r="AX94" s="110"/>
      <c r="AY94" s="112"/>
      <c r="AZ94" s="110"/>
      <c r="BA94" s="110"/>
      <c r="BB94" s="276"/>
      <c r="BC94" s="265"/>
      <c r="BH94" s="47"/>
      <c r="BI94" s="25"/>
      <c r="BJ94"/>
      <c r="BK94"/>
      <c r="BL94"/>
      <c r="BM94"/>
      <c r="BN94"/>
      <c r="BO94"/>
      <c r="BP94"/>
      <c r="BQ94"/>
      <c r="BR94" s="25"/>
      <c r="BS94" s="25"/>
      <c r="BT94" s="47"/>
      <c r="BU94" s="47"/>
      <c r="BV94" s="47"/>
      <c r="BW94" s="47"/>
      <c r="BX94" s="47"/>
      <c r="BY94" s="47"/>
      <c r="BZ94" s="47"/>
      <c r="CA94" s="47"/>
      <c r="CB94" s="47"/>
      <c r="CC94" s="47"/>
      <c r="CD94" s="47"/>
      <c r="CE94" s="47"/>
      <c r="CF94" s="47"/>
      <c r="CG94" s="47"/>
      <c r="CH94" s="47"/>
      <c r="CI94" s="47"/>
      <c r="CJ94" s="47"/>
      <c r="CK94" s="55"/>
      <c r="CL94" s="55"/>
      <c r="CM94" s="55"/>
      <c r="CN94" s="25"/>
      <c r="CO94" s="25"/>
      <c r="CP94" s="25"/>
      <c r="CQ94" s="25"/>
      <c r="CR94" s="55"/>
      <c r="CS94" s="47"/>
      <c r="CT94" s="47"/>
      <c r="CU94" s="47"/>
      <c r="CV94" s="47"/>
      <c r="CW94" s="47"/>
      <c r="CX94" s="47"/>
      <c r="DA94" s="47"/>
      <c r="DB94" s="47"/>
      <c r="DC94" s="47"/>
      <c r="DD94" s="47"/>
      <c r="DE94" s="47"/>
      <c r="DF94" s="47"/>
      <c r="DG94" s="47"/>
      <c r="DH94" s="47"/>
      <c r="DI94" s="47"/>
      <c r="DJ94" s="47"/>
      <c r="DK94" s="47"/>
      <c r="DL94" s="47"/>
      <c r="DM94" s="47"/>
      <c r="DN94" s="47"/>
      <c r="DO94" s="47"/>
      <c r="DP94" s="47"/>
      <c r="DQ94" s="47"/>
      <c r="DR94" s="47"/>
      <c r="DS94" s="47"/>
      <c r="DT94" s="47"/>
      <c r="DU94" s="47"/>
      <c r="DV94" s="47"/>
      <c r="DW94" s="47"/>
      <c r="DX94" s="47"/>
      <c r="DY94" s="47"/>
      <c r="DZ94" s="47"/>
      <c r="EA94" s="47"/>
      <c r="EB94" s="47"/>
      <c r="EC94" s="47"/>
      <c r="ED94" s="47"/>
      <c r="EE94" s="47"/>
      <c r="EF94" s="47"/>
      <c r="EG94" s="47"/>
      <c r="EH94" s="47"/>
      <c r="EI94" s="47"/>
      <c r="EJ94" s="47"/>
      <c r="EK94" s="47"/>
      <c r="EL94" s="47"/>
      <c r="EM94" s="47"/>
      <c r="EN94" s="47"/>
      <c r="EO94" s="47"/>
      <c r="EP94" s="47"/>
      <c r="EQ94" s="47"/>
      <c r="ER94" s="47"/>
      <c r="ES94" s="47"/>
      <c r="ET94" s="47"/>
      <c r="EU94" s="47"/>
      <c r="EV94" s="47"/>
      <c r="EW94" s="47"/>
      <c r="EX94" s="47"/>
      <c r="EY94" s="47"/>
      <c r="EZ94" s="47"/>
      <c r="FA94" s="47"/>
      <c r="FB94" s="47"/>
      <c r="FC94" s="47"/>
      <c r="FD94" s="47"/>
      <c r="FE94" s="47"/>
      <c r="FF94" s="47"/>
      <c r="FG94" s="47"/>
      <c r="FH94" s="47"/>
      <c r="FI94" s="47"/>
      <c r="FJ94" s="47"/>
      <c r="FK94" s="47"/>
      <c r="FL94" s="47"/>
      <c r="FM94" s="47"/>
      <c r="FN94" s="47"/>
      <c r="FO94" s="47"/>
      <c r="FP94" s="47"/>
      <c r="FQ94" s="47"/>
      <c r="FR94" s="47"/>
      <c r="FS94" s="47"/>
      <c r="FT94" s="47"/>
      <c r="FU94" s="47"/>
      <c r="FV94" s="47"/>
      <c r="FW94" s="47"/>
      <c r="FX94" s="47"/>
      <c r="FY94" s="47"/>
      <c r="FZ94" s="47"/>
      <c r="GA94" s="47"/>
      <c r="GB94" s="47"/>
      <c r="GC94" s="47"/>
      <c r="GD94" s="47"/>
      <c r="GE94" s="47"/>
      <c r="GF94" s="47"/>
    </row>
    <row r="95" spans="1:188" s="185" customFormat="1" ht="15.75" x14ac:dyDescent="0.25">
      <c r="A95" s="67"/>
      <c r="B95" s="67"/>
      <c r="C95" s="67"/>
      <c r="D95" s="67"/>
      <c r="E95" s="67"/>
      <c r="F95" s="103"/>
      <c r="G95"/>
      <c r="H95"/>
      <c r="I95" s="230" t="s">
        <v>54</v>
      </c>
      <c r="J95" s="109">
        <v>3</v>
      </c>
      <c r="K95"/>
      <c r="L95" s="255"/>
      <c r="M95" s="67"/>
      <c r="N95" s="67"/>
      <c r="O95" s="67"/>
      <c r="P95" s="67"/>
      <c r="Q95" s="67"/>
      <c r="R95" s="67"/>
      <c r="S95" s="47"/>
      <c r="T95" s="47"/>
      <c r="U95" s="47"/>
      <c r="V95" s="47"/>
      <c r="W95" s="306"/>
      <c r="X95" s="47"/>
      <c r="Y95" s="259"/>
      <c r="Z95" s="47"/>
      <c r="AA95" s="47"/>
      <c r="AB95" s="47"/>
      <c r="AC95" s="259"/>
      <c r="AD95" s="47"/>
      <c r="AE95" s="25"/>
      <c r="AG95" s="47"/>
      <c r="AH95" s="47"/>
      <c r="AI95" s="47"/>
      <c r="AJ95" s="47"/>
      <c r="AK95" s="47"/>
      <c r="AL95" s="47"/>
      <c r="AM95" s="47"/>
      <c r="AN95" s="47"/>
      <c r="AO95" s="230" t="s">
        <v>546</v>
      </c>
      <c r="AP95" s="109">
        <v>1</v>
      </c>
      <c r="AQ95" s="89">
        <f>AVERAGE(AR95:AW95)</f>
        <v>6.0000000000000001E-3</v>
      </c>
      <c r="AR95" s="82">
        <v>6.0000000000000001E-3</v>
      </c>
      <c r="AS95" s="82"/>
      <c r="AT95" s="82"/>
      <c r="AU95" s="82"/>
      <c r="AV95" s="82"/>
      <c r="AW95" s="82"/>
      <c r="AX95" s="110"/>
      <c r="AY95" s="113"/>
      <c r="AZ95" s="110"/>
      <c r="BA95" s="110"/>
      <c r="BB95" s="276"/>
      <c r="BC95" s="265"/>
      <c r="BH95" s="47"/>
      <c r="BI95" s="25"/>
      <c r="BJ95" s="47"/>
      <c r="BK95" s="47"/>
      <c r="BL95" s="47"/>
      <c r="BM95" s="47"/>
      <c r="BN95" s="47"/>
      <c r="BO95" s="47"/>
      <c r="BP95" s="47"/>
      <c r="BQ95"/>
      <c r="BR95" s="25"/>
      <c r="BS95" s="25"/>
      <c r="BT95" s="47"/>
      <c r="BU95" s="47"/>
      <c r="BV95" s="47"/>
      <c r="BW95" s="47"/>
      <c r="BX95" s="47"/>
      <c r="BY95" s="47"/>
      <c r="BZ95" s="47"/>
      <c r="CA95" s="47"/>
      <c r="CB95" s="47"/>
      <c r="CC95" s="47"/>
      <c r="CD95" s="47"/>
      <c r="CE95" s="47"/>
      <c r="CF95" s="47"/>
      <c r="CG95" s="47"/>
      <c r="CH95" s="47"/>
      <c r="CI95" s="47"/>
      <c r="CJ95" s="47"/>
      <c r="CK95" s="55"/>
      <c r="CL95" s="55"/>
      <c r="CM95" s="55"/>
      <c r="CN95" s="25"/>
      <c r="CO95" s="25"/>
      <c r="CP95" s="25"/>
      <c r="CQ95" s="25"/>
      <c r="CR95" s="55"/>
      <c r="CS95" s="47"/>
      <c r="CT95" s="47"/>
      <c r="CU95" s="47"/>
      <c r="CV95" s="47"/>
      <c r="CW95" s="47"/>
      <c r="CX95" s="47"/>
      <c r="DA95" s="47"/>
      <c r="DB95" s="47"/>
      <c r="DC95" s="47"/>
      <c r="DD95" s="47"/>
      <c r="DE95" s="47"/>
      <c r="DF95" s="47"/>
      <c r="DG95" s="47"/>
      <c r="DH95" s="47"/>
      <c r="DI95" s="47"/>
      <c r="DJ95" s="47"/>
      <c r="DK95" s="47"/>
      <c r="DL95" s="47"/>
      <c r="DM95" s="47"/>
      <c r="DN95" s="47"/>
      <c r="DO95" s="47"/>
      <c r="DP95" s="47"/>
      <c r="DQ95" s="47"/>
      <c r="DR95" s="47"/>
      <c r="DS95" s="47"/>
      <c r="DT95" s="47"/>
      <c r="DU95" s="47"/>
      <c r="DV95" s="47"/>
      <c r="DW95" s="47"/>
      <c r="DX95" s="47"/>
      <c r="DY95" s="47"/>
      <c r="DZ95" s="47"/>
      <c r="EA95" s="47"/>
      <c r="EB95" s="47"/>
      <c r="EC95" s="47"/>
      <c r="ED95" s="47"/>
      <c r="EE95" s="47"/>
      <c r="EF95" s="47"/>
      <c r="EG95" s="47"/>
      <c r="EH95" s="47"/>
      <c r="EI95" s="47"/>
      <c r="EJ95" s="47"/>
      <c r="EK95" s="47"/>
      <c r="EL95" s="47"/>
      <c r="EM95" s="47"/>
      <c r="EN95" s="47"/>
      <c r="EO95" s="47"/>
      <c r="EP95" s="47"/>
      <c r="EQ95" s="47"/>
      <c r="ER95" s="47"/>
      <c r="ES95" s="47"/>
      <c r="ET95" s="47"/>
      <c r="EU95" s="47"/>
      <c r="EV95" s="47"/>
      <c r="EW95" s="47"/>
      <c r="EX95" s="47"/>
      <c r="EY95" s="47"/>
      <c r="EZ95" s="47"/>
      <c r="FA95" s="47"/>
      <c r="FB95" s="47"/>
      <c r="FC95" s="47"/>
      <c r="FD95" s="47"/>
      <c r="FE95" s="47"/>
      <c r="FF95" s="47"/>
      <c r="FG95" s="47"/>
      <c r="FH95" s="47"/>
      <c r="FI95" s="47"/>
      <c r="FJ95" s="47"/>
      <c r="FK95" s="47"/>
      <c r="FL95" s="47"/>
      <c r="FM95" s="47"/>
      <c r="FN95" s="47"/>
      <c r="FO95" s="47"/>
      <c r="FP95" s="47"/>
      <c r="FQ95" s="47"/>
      <c r="FR95" s="47"/>
      <c r="FS95" s="47"/>
      <c r="FT95" s="47"/>
      <c r="FU95" s="47"/>
      <c r="FV95" s="47"/>
      <c r="FW95" s="47"/>
      <c r="FX95" s="47"/>
      <c r="FY95" s="47"/>
      <c r="FZ95" s="47"/>
      <c r="GA95" s="47"/>
      <c r="GB95" s="47"/>
      <c r="GC95" s="47"/>
      <c r="GD95" s="47"/>
      <c r="GE95" s="47"/>
      <c r="GF95" s="47"/>
    </row>
    <row r="96" spans="1:188" s="185" customFormat="1" ht="15.75" x14ac:dyDescent="0.25">
      <c r="A96" s="67"/>
      <c r="B96" s="67"/>
      <c r="C96" s="67"/>
      <c r="D96" s="67"/>
      <c r="E96" s="67"/>
      <c r="F96" s="67"/>
      <c r="G96" s="67"/>
      <c r="H96" s="67"/>
      <c r="I96" s="230" t="s">
        <v>68</v>
      </c>
      <c r="J96" s="109">
        <v>2</v>
      </c>
      <c r="K96"/>
      <c r="L96" s="255"/>
      <c r="M96" s="67"/>
      <c r="N96" s="67"/>
      <c r="O96" s="67"/>
      <c r="P96" s="67"/>
      <c r="Q96" s="67"/>
      <c r="R96" s="67"/>
      <c r="S96" s="47"/>
      <c r="T96" s="47"/>
      <c r="U96" s="47"/>
      <c r="V96" s="47"/>
      <c r="W96" s="306"/>
      <c r="X96" s="47"/>
      <c r="Y96" s="259"/>
      <c r="Z96" s="47"/>
      <c r="AA96" s="47"/>
      <c r="AB96" s="47"/>
      <c r="AC96" s="259"/>
      <c r="AD96" s="47"/>
      <c r="AE96" s="25"/>
      <c r="AF96"/>
      <c r="AG96" s="47"/>
      <c r="AH96" s="47"/>
      <c r="AI96" s="47"/>
      <c r="AJ96" s="47"/>
      <c r="AK96" s="47"/>
      <c r="AL96" s="47"/>
      <c r="AM96" s="47"/>
      <c r="AN96" s="47"/>
      <c r="AO96" s="230" t="s">
        <v>542</v>
      </c>
      <c r="AP96" s="109">
        <v>1</v>
      </c>
      <c r="AQ96" s="89">
        <f>AVERAGE(AR96:AW96)</f>
        <v>6</v>
      </c>
      <c r="AR96" s="82">
        <v>6</v>
      </c>
      <c r="AS96" s="82"/>
      <c r="AT96" s="82"/>
      <c r="AU96" s="82"/>
      <c r="AV96" s="82"/>
      <c r="AW96" s="82"/>
      <c r="AX96" s="110"/>
      <c r="AY96" s="114"/>
      <c r="AZ96" s="110"/>
      <c r="BA96" s="110"/>
      <c r="BB96" s="276"/>
      <c r="BC96" s="103"/>
      <c r="BH96" s="47"/>
      <c r="BI96" s="25"/>
      <c r="BJ96" s="47"/>
      <c r="BK96" s="47"/>
      <c r="BL96" s="47"/>
      <c r="BM96" s="47"/>
      <c r="BN96" s="47"/>
      <c r="BO96" s="47"/>
      <c r="BP96" s="47"/>
      <c r="BQ96" s="47"/>
      <c r="BR96" s="25"/>
      <c r="BS96" s="25"/>
      <c r="BT96" s="47"/>
      <c r="BU96" s="47"/>
      <c r="BV96" s="47"/>
      <c r="BW96" s="47"/>
      <c r="BX96" s="47"/>
      <c r="BY96" s="47"/>
      <c r="BZ96" s="47"/>
      <c r="CA96" s="47"/>
      <c r="CB96" s="47"/>
      <c r="CC96" s="47"/>
      <c r="CD96" s="47"/>
      <c r="CE96" s="47"/>
      <c r="CF96" s="47"/>
      <c r="CG96" s="47"/>
      <c r="CH96" s="47"/>
      <c r="CI96" s="47"/>
      <c r="CJ96" s="47"/>
      <c r="CK96" s="55"/>
      <c r="CL96" s="55"/>
      <c r="CM96" s="55"/>
      <c r="CN96" s="25"/>
      <c r="CO96" s="25"/>
      <c r="CP96" s="25"/>
      <c r="CQ96" s="25"/>
      <c r="CR96" s="55"/>
      <c r="CS96" s="47"/>
      <c r="CT96" s="47"/>
      <c r="CU96" s="47"/>
      <c r="CV96" s="47"/>
      <c r="CW96" s="47"/>
      <c r="CX96" s="47"/>
      <c r="DA96" s="47"/>
      <c r="DB96" s="47"/>
      <c r="DC96" s="47"/>
      <c r="DD96" s="47"/>
      <c r="DE96" s="47"/>
      <c r="DF96" s="47"/>
      <c r="DG96" s="47"/>
      <c r="DH96" s="47"/>
      <c r="DI96" s="47"/>
      <c r="DJ96" s="47"/>
      <c r="DK96" s="47"/>
      <c r="DL96" s="47"/>
      <c r="DM96" s="47"/>
      <c r="DN96" s="47"/>
      <c r="DO96" s="47"/>
      <c r="DP96" s="47"/>
      <c r="DQ96" s="47"/>
      <c r="DR96" s="47"/>
      <c r="DS96" s="47"/>
      <c r="DT96" s="47"/>
      <c r="DU96" s="47"/>
      <c r="DV96" s="47"/>
      <c r="DW96" s="47"/>
      <c r="DX96" s="47"/>
      <c r="DY96" s="47"/>
      <c r="DZ96" s="47"/>
      <c r="EA96" s="47"/>
      <c r="EB96" s="47"/>
      <c r="EC96" s="47"/>
      <c r="ED96" s="47"/>
      <c r="EE96" s="47"/>
      <c r="EF96" s="47"/>
      <c r="EG96" s="47"/>
      <c r="EH96" s="47"/>
      <c r="EI96" s="47"/>
      <c r="EJ96" s="47"/>
      <c r="EK96" s="47"/>
      <c r="EL96" s="47"/>
      <c r="EM96" s="47"/>
      <c r="EN96" s="47"/>
      <c r="EO96" s="47"/>
      <c r="EP96" s="47"/>
      <c r="EQ96" s="47"/>
      <c r="ER96" s="47"/>
      <c r="ES96" s="47"/>
      <c r="ET96" s="47"/>
      <c r="EU96" s="47"/>
      <c r="EV96" s="47"/>
      <c r="EW96" s="47"/>
      <c r="EX96" s="47"/>
      <c r="EY96" s="47"/>
      <c r="EZ96" s="47"/>
      <c r="FA96" s="47"/>
      <c r="FB96" s="47"/>
      <c r="FC96" s="47"/>
      <c r="FD96" s="47"/>
      <c r="FE96" s="47"/>
      <c r="FF96" s="47"/>
      <c r="FG96" s="47"/>
      <c r="FH96" s="47"/>
      <c r="FI96" s="47"/>
      <c r="FJ96" s="47"/>
      <c r="FK96" s="47"/>
      <c r="FL96" s="47"/>
      <c r="FM96" s="47"/>
      <c r="FN96" s="47"/>
      <c r="FO96" s="47"/>
      <c r="FP96" s="47"/>
      <c r="FQ96" s="47"/>
      <c r="FR96" s="47"/>
      <c r="FS96" s="47"/>
      <c r="FT96" s="47"/>
      <c r="FU96" s="47"/>
      <c r="FV96" s="47"/>
      <c r="FW96" s="47"/>
      <c r="FX96" s="47"/>
      <c r="FY96" s="47"/>
      <c r="FZ96" s="47"/>
      <c r="GA96" s="47"/>
      <c r="GB96" s="47"/>
      <c r="GC96" s="47"/>
      <c r="GD96" s="47"/>
      <c r="GE96" s="47"/>
      <c r="GF96" s="47"/>
    </row>
    <row r="97" spans="1:196" s="185" customFormat="1" ht="15.75" x14ac:dyDescent="0.25">
      <c r="A97" s="67"/>
      <c r="B97" s="67"/>
      <c r="C97" s="67"/>
      <c r="D97" s="67"/>
      <c r="E97" s="67"/>
      <c r="F97" s="67"/>
      <c r="G97" s="67"/>
      <c r="H97"/>
      <c r="I97" s="230" t="s">
        <v>546</v>
      </c>
      <c r="J97" s="109">
        <v>1</v>
      </c>
      <c r="K97"/>
      <c r="L97" s="255"/>
      <c r="M97" s="67"/>
      <c r="N97" s="67"/>
      <c r="O97" s="67"/>
      <c r="P97" s="67"/>
      <c r="Q97" s="67"/>
      <c r="R97" s="67"/>
      <c r="S97" s="47"/>
      <c r="T97" s="47"/>
      <c r="U97" s="47"/>
      <c r="V97" s="47"/>
      <c r="W97" s="306"/>
      <c r="X97" s="47"/>
      <c r="Y97" s="259"/>
      <c r="Z97" s="47"/>
      <c r="AA97" s="47"/>
      <c r="AB97" s="47"/>
      <c r="AC97" s="259"/>
      <c r="AD97" s="47"/>
      <c r="AE97"/>
      <c r="AF97"/>
      <c r="AG97" s="47"/>
      <c r="AH97" s="47"/>
      <c r="AI97" s="47"/>
      <c r="AJ97" s="47"/>
      <c r="AK97" s="47"/>
      <c r="AL97" s="47"/>
      <c r="AM97" s="47"/>
      <c r="AN97" s="47"/>
      <c r="AO97" s="230" t="s">
        <v>50</v>
      </c>
      <c r="AP97" s="109">
        <v>1</v>
      </c>
      <c r="AQ97" s="89">
        <f>AVERAGE(AR97:BB97)</f>
        <v>19</v>
      </c>
      <c r="AR97" s="82">
        <v>19</v>
      </c>
      <c r="AS97" s="82"/>
      <c r="AT97" s="82"/>
      <c r="AU97" s="82"/>
      <c r="AV97" s="82"/>
      <c r="AW97" s="82"/>
      <c r="AX97" s="115"/>
      <c r="AY97" s="116"/>
      <c r="AZ97" s="82"/>
      <c r="BA97" s="115"/>
      <c r="BB97" s="277"/>
      <c r="BC97" s="103"/>
      <c r="BH97" s="47"/>
      <c r="BI97"/>
      <c r="BJ97" s="47"/>
      <c r="BK97" s="47"/>
      <c r="BL97" s="47"/>
      <c r="BM97" s="47"/>
      <c r="BN97" s="47"/>
      <c r="BO97" s="47"/>
      <c r="BP97" s="47"/>
      <c r="BQ97" s="47"/>
      <c r="BR97"/>
      <c r="BS97" s="25"/>
      <c r="BT97" s="47"/>
      <c r="BU97" s="47"/>
      <c r="BV97" s="47"/>
      <c r="CB97" s="47"/>
      <c r="CC97" s="47"/>
      <c r="CD97" s="47"/>
      <c r="CE97" s="47"/>
      <c r="CF97" s="47"/>
      <c r="CG97" s="47"/>
      <c r="CH97" s="47"/>
      <c r="CI97" s="47"/>
      <c r="CJ97" s="47"/>
      <c r="CK97" s="55"/>
      <c r="CL97" s="55"/>
      <c r="CM97" s="55"/>
      <c r="CN97" s="25"/>
      <c r="CO97" s="25"/>
      <c r="CP97" s="25"/>
      <c r="CQ97" s="25"/>
      <c r="CR97" s="55"/>
      <c r="CS97" s="47"/>
      <c r="CT97" s="47"/>
      <c r="CU97" s="47"/>
      <c r="CV97" s="47"/>
      <c r="CW97" s="47"/>
      <c r="CX97" s="47"/>
      <c r="DA97" s="47"/>
      <c r="DB97" s="47"/>
      <c r="DC97" s="47"/>
      <c r="DD97" s="47"/>
      <c r="DE97" s="47"/>
      <c r="DF97" s="47"/>
      <c r="DG97" s="47"/>
      <c r="DH97" s="47"/>
      <c r="DI97" s="47"/>
      <c r="DJ97" s="47"/>
      <c r="DK97" s="47"/>
      <c r="DL97" s="47"/>
      <c r="DM97" s="47"/>
      <c r="DN97" s="47"/>
      <c r="DO97" s="47"/>
      <c r="DP97" s="47"/>
      <c r="DQ97" s="47"/>
      <c r="DR97" s="47"/>
      <c r="DS97" s="47"/>
      <c r="DT97" s="47"/>
      <c r="DU97" s="47"/>
      <c r="DV97" s="47"/>
      <c r="DW97" s="47"/>
      <c r="DX97" s="47"/>
      <c r="DY97" s="47"/>
      <c r="DZ97" s="47"/>
      <c r="EA97" s="47"/>
      <c r="EB97" s="47"/>
      <c r="EC97" s="47"/>
      <c r="ED97" s="47"/>
      <c r="EE97" s="47"/>
      <c r="EF97" s="47"/>
      <c r="EG97" s="47"/>
      <c r="EH97" s="47"/>
      <c r="EI97" s="47"/>
      <c r="EJ97" s="47"/>
      <c r="EK97" s="47"/>
      <c r="EL97" s="47"/>
      <c r="EM97" s="47"/>
      <c r="EN97" s="47"/>
      <c r="EO97" s="47"/>
      <c r="EP97" s="47"/>
      <c r="EQ97" s="47"/>
      <c r="ER97" s="47"/>
      <c r="ES97" s="47"/>
      <c r="ET97" s="47"/>
      <c r="EU97" s="47"/>
      <c r="EV97" s="47"/>
      <c r="EW97" s="47"/>
      <c r="EX97" s="47"/>
      <c r="EY97" s="47"/>
      <c r="EZ97" s="47"/>
      <c r="FA97" s="47"/>
      <c r="FB97" s="47"/>
      <c r="FC97" s="47"/>
      <c r="FD97" s="47"/>
      <c r="FE97" s="47"/>
      <c r="FF97" s="47"/>
      <c r="FG97" s="47"/>
      <c r="FH97" s="47"/>
      <c r="FI97" s="47"/>
      <c r="FJ97" s="47"/>
      <c r="FK97" s="47"/>
      <c r="FL97" s="47"/>
      <c r="FM97" s="47"/>
      <c r="FN97" s="47"/>
      <c r="FO97" s="47"/>
      <c r="FP97" s="47"/>
      <c r="FQ97" s="47"/>
      <c r="FR97" s="47"/>
      <c r="FS97" s="47"/>
      <c r="FT97" s="47"/>
      <c r="FU97" s="47"/>
      <c r="FV97" s="47"/>
      <c r="FW97" s="47"/>
      <c r="FX97" s="47"/>
      <c r="FY97" s="47"/>
      <c r="FZ97" s="47"/>
      <c r="GA97" s="47"/>
      <c r="GB97" s="47"/>
      <c r="GC97" s="47"/>
      <c r="GD97" s="47"/>
      <c r="GE97" s="47"/>
      <c r="GF97" s="47"/>
    </row>
    <row r="98" spans="1:196" s="185" customFormat="1" ht="15.75" x14ac:dyDescent="0.25">
      <c r="A98" s="67"/>
      <c r="B98" s="67"/>
      <c r="C98" s="67"/>
      <c r="D98" s="67"/>
      <c r="E98" s="67"/>
      <c r="F98" s="67"/>
      <c r="G98" s="67"/>
      <c r="H98" s="67"/>
      <c r="I98" s="230" t="s">
        <v>542</v>
      </c>
      <c r="J98" s="109">
        <v>1</v>
      </c>
      <c r="K98"/>
      <c r="L98" s="255"/>
      <c r="M98" s="67"/>
      <c r="N98" s="67"/>
      <c r="O98" s="67"/>
      <c r="P98" s="67"/>
      <c r="Q98" s="67"/>
      <c r="R98" s="67"/>
      <c r="S98" s="47"/>
      <c r="T98" s="47"/>
      <c r="U98" s="47"/>
      <c r="V98" s="47"/>
      <c r="W98" s="306"/>
      <c r="X98" s="47"/>
      <c r="Y98" s="259"/>
      <c r="Z98" s="47"/>
      <c r="AA98" s="47"/>
      <c r="AB98" s="47"/>
      <c r="AC98" s="259"/>
      <c r="AD98" s="47"/>
      <c r="AE98"/>
      <c r="AF98" s="47"/>
      <c r="AG98" s="47"/>
      <c r="AH98" s="47"/>
      <c r="AI98" s="47"/>
      <c r="AJ98" s="47"/>
      <c r="AK98" s="47"/>
      <c r="AL98" s="47"/>
      <c r="AM98" s="47"/>
      <c r="AN98" s="47"/>
      <c r="AO98" s="230" t="s">
        <v>58</v>
      </c>
      <c r="AP98" s="109">
        <v>1</v>
      </c>
      <c r="AQ98" s="89">
        <f>AVERAGE(AR98:AW98)</f>
        <v>3.0000000000000001E-3</v>
      </c>
      <c r="AR98" s="82">
        <v>3.0000000000000001E-3</v>
      </c>
      <c r="AS98" s="82"/>
      <c r="AT98" s="82"/>
      <c r="AU98" s="82"/>
      <c r="AV98" s="82"/>
      <c r="AW98" s="82"/>
      <c r="AX98" s="110"/>
      <c r="AY98" s="117"/>
      <c r="AZ98" s="110"/>
      <c r="BA98" s="110"/>
      <c r="BB98" s="276"/>
      <c r="BC98" s="103"/>
      <c r="BH98" s="47"/>
      <c r="BI98"/>
      <c r="BJ98" s="47"/>
      <c r="BK98" s="47"/>
      <c r="BL98" s="47"/>
      <c r="BM98" s="47"/>
      <c r="BN98" s="47"/>
      <c r="BO98" s="47"/>
      <c r="BP98" s="47"/>
      <c r="BQ98" s="47"/>
      <c r="BR98"/>
      <c r="BS98" s="25"/>
      <c r="BT98" s="47"/>
      <c r="BU98" s="47"/>
      <c r="BV98" s="47"/>
      <c r="CC98" s="47"/>
      <c r="CD98" s="47"/>
      <c r="CE98" s="47"/>
      <c r="CF98" s="47"/>
      <c r="CG98" s="47"/>
      <c r="CH98" s="47"/>
      <c r="CI98" s="47"/>
      <c r="CJ98" s="47"/>
      <c r="CK98" s="55"/>
      <c r="CL98" s="55"/>
      <c r="CM98" s="55"/>
      <c r="CN98" s="25"/>
      <c r="CO98" s="25"/>
      <c r="CP98" s="25"/>
      <c r="CQ98" s="25"/>
      <c r="CR98" s="55"/>
      <c r="CS98" s="47"/>
      <c r="CT98" s="47"/>
      <c r="CU98" s="47"/>
      <c r="CV98" s="47"/>
      <c r="CW98" s="47"/>
      <c r="CX98" s="47"/>
      <c r="DA98" s="47"/>
      <c r="DB98" s="47"/>
      <c r="DC98" s="47"/>
      <c r="DD98" s="47"/>
      <c r="DE98" s="47"/>
      <c r="DF98" s="47"/>
      <c r="DG98" s="47"/>
      <c r="DH98" s="47"/>
      <c r="DI98" s="47"/>
      <c r="DJ98" s="47"/>
      <c r="DK98" s="47"/>
      <c r="DL98" s="47"/>
      <c r="DM98" s="47"/>
      <c r="DN98" s="47"/>
      <c r="DO98" s="47"/>
      <c r="DP98" s="47"/>
      <c r="DQ98" s="47"/>
      <c r="DR98" s="47"/>
      <c r="DS98" s="47"/>
      <c r="DT98" s="47"/>
      <c r="DU98" s="47"/>
      <c r="DV98" s="47"/>
      <c r="DW98" s="47"/>
      <c r="DX98" s="47"/>
      <c r="DY98" s="47"/>
      <c r="DZ98" s="47"/>
      <c r="EA98" s="47"/>
      <c r="EB98" s="47"/>
      <c r="EC98" s="47"/>
      <c r="ED98" s="47"/>
      <c r="EE98" s="47"/>
      <c r="EF98" s="47"/>
      <c r="EG98" s="47"/>
      <c r="EH98" s="47"/>
      <c r="EI98" s="47"/>
      <c r="EJ98" s="47"/>
      <c r="EK98" s="47"/>
      <c r="EL98" s="47"/>
      <c r="EM98" s="47"/>
      <c r="EN98" s="47"/>
      <c r="EO98" s="47"/>
      <c r="EP98" s="47"/>
      <c r="EQ98" s="47"/>
      <c r="ER98" s="47"/>
      <c r="ES98" s="47"/>
      <c r="ET98" s="47"/>
      <c r="EU98" s="47"/>
      <c r="EV98" s="47"/>
      <c r="EW98" s="47"/>
      <c r="EX98" s="47"/>
      <c r="EY98" s="47"/>
      <c r="EZ98" s="47"/>
      <c r="FA98" s="47"/>
      <c r="FB98" s="47"/>
      <c r="FC98" s="47"/>
      <c r="FD98" s="47"/>
      <c r="FE98" s="47"/>
      <c r="FF98" s="47"/>
      <c r="FG98" s="47"/>
      <c r="FH98" s="47"/>
      <c r="FI98" s="47"/>
      <c r="FJ98" s="47"/>
      <c r="FK98" s="47"/>
      <c r="FL98" s="47"/>
      <c r="FM98" s="47"/>
      <c r="FN98" s="47"/>
      <c r="FO98" s="47"/>
      <c r="FP98" s="47"/>
      <c r="FQ98" s="47"/>
      <c r="FR98" s="47"/>
      <c r="FS98" s="47"/>
      <c r="FT98" s="47"/>
      <c r="FU98" s="47"/>
      <c r="FV98" s="47"/>
      <c r="FW98" s="47"/>
      <c r="FX98" s="47"/>
      <c r="FY98" s="47"/>
      <c r="FZ98" s="47"/>
      <c r="GA98" s="47"/>
      <c r="GB98" s="47"/>
      <c r="GC98" s="47"/>
      <c r="GD98" s="47"/>
      <c r="GE98" s="47"/>
      <c r="GF98" s="47"/>
    </row>
    <row r="99" spans="1:196" s="185" customFormat="1" ht="15.75" x14ac:dyDescent="0.25">
      <c r="A99" s="67"/>
      <c r="B99" s="67"/>
      <c r="C99" s="67"/>
      <c r="D99" s="67"/>
      <c r="E99" s="67"/>
      <c r="F99" s="67"/>
      <c r="G99" s="67"/>
      <c r="H99" s="67"/>
      <c r="I99" s="230" t="s">
        <v>50</v>
      </c>
      <c r="J99" s="109">
        <v>1</v>
      </c>
      <c r="K99"/>
      <c r="L99" s="255"/>
      <c r="M99"/>
      <c r="N99"/>
      <c r="O99" s="67"/>
      <c r="P99" s="67"/>
      <c r="Q99" s="67"/>
      <c r="R99" s="67"/>
      <c r="S99" s="47"/>
      <c r="T99" s="47"/>
      <c r="U99" s="47"/>
      <c r="V99" s="47"/>
      <c r="W99" s="306"/>
      <c r="X99" s="47"/>
      <c r="Y99" s="259"/>
      <c r="Z99" s="47"/>
      <c r="AA99" s="47"/>
      <c r="AB99" s="47"/>
      <c r="AC99" s="259"/>
      <c r="AD99" s="47"/>
      <c r="AE99"/>
      <c r="AF99" s="47"/>
      <c r="AG99" s="47"/>
      <c r="AH99" s="47"/>
      <c r="AI99" s="47"/>
      <c r="AJ99" s="47"/>
      <c r="AK99" s="47"/>
      <c r="AL99" s="47"/>
      <c r="AM99" s="47"/>
      <c r="AN99" s="47"/>
      <c r="AO99" s="230" t="s">
        <v>44</v>
      </c>
      <c r="AP99" s="109">
        <v>1</v>
      </c>
      <c r="AQ99" s="89">
        <f>AVERAGE(AR99:AW99)</f>
        <v>2</v>
      </c>
      <c r="AR99" s="82">
        <v>2</v>
      </c>
      <c r="AS99" s="82"/>
      <c r="AT99" s="82"/>
      <c r="AU99" s="82"/>
      <c r="AV99" s="82"/>
      <c r="AW99" s="82"/>
      <c r="AX99" s="110"/>
      <c r="AY99" s="117"/>
      <c r="AZ99" s="110"/>
      <c r="BA99" s="110"/>
      <c r="BB99" s="276"/>
      <c r="BC99" s="103"/>
      <c r="BD99"/>
      <c r="BE99" s="47"/>
      <c r="BF99" s="47"/>
      <c r="BH99" s="47"/>
      <c r="BI99"/>
      <c r="BJ99" s="47"/>
      <c r="BK99" s="47"/>
      <c r="BL99" s="47"/>
      <c r="BM99" s="47"/>
      <c r="BN99" s="47"/>
      <c r="BO99" s="47"/>
      <c r="BP99" s="47"/>
      <c r="BQ99" s="47"/>
      <c r="BR99"/>
      <c r="BS99" s="25"/>
      <c r="BT99" s="47"/>
      <c r="BU99" s="47"/>
      <c r="BV99" s="47"/>
      <c r="CC99" s="47"/>
      <c r="CD99" s="47"/>
      <c r="CE99" s="47"/>
      <c r="CF99" s="47"/>
      <c r="CG99" s="47"/>
      <c r="CH99" s="47"/>
      <c r="CI99" s="47"/>
      <c r="CJ99" s="47"/>
      <c r="CK99" s="55"/>
      <c r="CL99" s="55"/>
      <c r="CM99" s="55"/>
      <c r="CN99" s="25"/>
      <c r="CO99" s="25"/>
      <c r="CP99"/>
      <c r="CQ99"/>
      <c r="CR99" s="55"/>
      <c r="CS99" s="47"/>
      <c r="CT99" s="47"/>
      <c r="CU99" s="47"/>
      <c r="CV99" s="47"/>
      <c r="CW99" s="47"/>
      <c r="CX99" s="47"/>
      <c r="DA99" s="47"/>
      <c r="DB99" s="47"/>
      <c r="DC99" s="47"/>
      <c r="DD99" s="47"/>
      <c r="DE99" s="47"/>
      <c r="DF99" s="47"/>
      <c r="DG99" s="47"/>
      <c r="DH99" s="47"/>
      <c r="DI99" s="47"/>
      <c r="DJ99" s="47"/>
      <c r="DK99" s="47"/>
      <c r="DL99" s="47"/>
      <c r="DM99" s="47"/>
      <c r="DN99" s="47"/>
      <c r="DO99" s="47"/>
      <c r="DP99" s="47"/>
      <c r="DQ99" s="47"/>
      <c r="DR99" s="47"/>
      <c r="DS99" s="47"/>
      <c r="DT99" s="47"/>
      <c r="DU99" s="47"/>
      <c r="DV99" s="47"/>
      <c r="DW99" s="47"/>
      <c r="DX99" s="47"/>
      <c r="DY99" s="47"/>
      <c r="DZ99" s="47"/>
      <c r="EA99" s="47"/>
      <c r="EB99" s="47"/>
      <c r="EC99" s="47"/>
      <c r="ED99" s="47"/>
      <c r="EE99" s="47"/>
      <c r="EF99" s="47"/>
      <c r="EG99" s="47"/>
      <c r="EH99" s="47"/>
      <c r="EI99" s="47"/>
      <c r="EJ99" s="47"/>
      <c r="EK99" s="47"/>
      <c r="EL99" s="47"/>
      <c r="EM99" s="47"/>
      <c r="EN99" s="47"/>
      <c r="EO99" s="47"/>
      <c r="EP99" s="47"/>
      <c r="EQ99" s="47"/>
      <c r="ER99" s="47"/>
      <c r="ES99" s="47"/>
      <c r="ET99" s="47"/>
      <c r="EU99" s="47"/>
      <c r="EV99" s="47"/>
      <c r="EW99" s="47"/>
      <c r="EX99" s="47"/>
      <c r="EY99" s="47"/>
      <c r="EZ99" s="47"/>
      <c r="FA99" s="47"/>
      <c r="FB99" s="47"/>
      <c r="FC99" s="47"/>
      <c r="FD99" s="47"/>
      <c r="FE99" s="47"/>
      <c r="FF99" s="47"/>
      <c r="FG99" s="47"/>
      <c r="FH99" s="47"/>
      <c r="FI99" s="47"/>
      <c r="FJ99" s="47"/>
      <c r="FK99" s="47"/>
      <c r="FL99" s="47"/>
      <c r="FM99" s="47"/>
      <c r="FN99" s="47"/>
      <c r="FO99" s="47"/>
      <c r="FP99" s="47"/>
      <c r="FQ99" s="47"/>
      <c r="FR99" s="47"/>
      <c r="FS99" s="47"/>
      <c r="FT99" s="47"/>
      <c r="FU99" s="47"/>
      <c r="FV99" s="47"/>
      <c r="FW99" s="47"/>
      <c r="FX99" s="47"/>
      <c r="FY99" s="47"/>
      <c r="FZ99" s="47"/>
      <c r="GA99" s="47"/>
      <c r="GB99" s="47"/>
      <c r="GC99" s="47"/>
      <c r="GD99" s="47"/>
      <c r="GE99" s="47"/>
      <c r="GF99" s="47"/>
    </row>
    <row r="100" spans="1:196" s="185" customFormat="1" ht="15" customHeight="1" thickBot="1" x14ac:dyDescent="0.3">
      <c r="A100" s="67"/>
      <c r="B100" s="67"/>
      <c r="C100" s="67"/>
      <c r="D100" s="67"/>
      <c r="E100" s="67"/>
      <c r="F100" s="67"/>
      <c r="G100" s="67"/>
      <c r="H100" s="67"/>
      <c r="I100" s="230" t="s">
        <v>58</v>
      </c>
      <c r="J100" s="109">
        <v>1</v>
      </c>
      <c r="K100"/>
      <c r="L100" s="255"/>
      <c r="M100"/>
      <c r="N100"/>
      <c r="O100" s="67"/>
      <c r="P100" s="67"/>
      <c r="Q100" s="67"/>
      <c r="R100" s="67"/>
      <c r="S100" s="47"/>
      <c r="T100" s="47"/>
      <c r="U100" s="47"/>
      <c r="V100" s="47"/>
      <c r="W100" s="306"/>
      <c r="X100" s="47"/>
      <c r="Y100" s="259"/>
      <c r="Z100" s="47"/>
      <c r="AA100" s="47"/>
      <c r="AB100" s="47"/>
      <c r="AC100" s="259"/>
      <c r="AD100" s="47"/>
      <c r="AE100" s="47"/>
      <c r="AF100" s="47"/>
      <c r="AG100" s="47"/>
      <c r="AH100" s="47"/>
      <c r="AI100" s="47"/>
      <c r="AJ100" s="47"/>
      <c r="AK100" s="47"/>
      <c r="AL100" s="47"/>
      <c r="AM100" s="47"/>
      <c r="AN100" s="47"/>
      <c r="AO100" s="118" t="s">
        <v>67</v>
      </c>
      <c r="AP100" s="119">
        <f>SUM(AP92:AP99)</f>
        <v>14</v>
      </c>
      <c r="AV100" s="47"/>
      <c r="AW100" s="47"/>
      <c r="AX100" s="55"/>
      <c r="AY100" s="55"/>
      <c r="AZ100" s="55"/>
      <c r="BA100" s="55"/>
      <c r="BB100" s="282"/>
      <c r="BC100" s="103"/>
      <c r="BD100" s="25"/>
      <c r="BE100" s="47"/>
      <c r="BF100" s="25"/>
      <c r="BH100" s="47"/>
      <c r="BI100" s="47"/>
      <c r="BJ100" s="47"/>
      <c r="BK100" s="47"/>
      <c r="BL100" s="47"/>
      <c r="BM100" s="47"/>
      <c r="BN100" s="47"/>
      <c r="BO100" s="47"/>
      <c r="BP100" s="47"/>
      <c r="BQ100" s="47"/>
      <c r="BR100" s="47"/>
      <c r="BS100" s="25"/>
      <c r="BT100" s="47"/>
      <c r="BU100" s="47"/>
      <c r="BV100" s="47"/>
      <c r="BW100" s="47"/>
      <c r="BX100" s="47"/>
      <c r="BY100" s="47"/>
      <c r="BZ100" s="47"/>
      <c r="CA100" s="47"/>
      <c r="CC100" s="47"/>
      <c r="CD100" s="47"/>
      <c r="CF100" s="47"/>
      <c r="CG100" s="47"/>
      <c r="CH100" s="47"/>
      <c r="CI100" s="47"/>
      <c r="CJ100" s="47"/>
      <c r="CK100" s="55"/>
      <c r="CL100" s="55"/>
      <c r="CM100" s="55"/>
      <c r="CN100" s="25"/>
      <c r="CO100" s="25"/>
      <c r="CP100"/>
      <c r="CQ100"/>
      <c r="DA100" s="47"/>
      <c r="DB100" s="47"/>
      <c r="DC100" s="47"/>
      <c r="DD100" s="47"/>
      <c r="DE100" s="47"/>
      <c r="DF100" s="47"/>
      <c r="DG100" s="47"/>
      <c r="DH100" s="47"/>
      <c r="DI100" s="47"/>
      <c r="DJ100" s="47"/>
      <c r="DK100" s="47"/>
      <c r="DL100" s="47"/>
      <c r="DM100" s="47"/>
      <c r="DN100" s="47"/>
      <c r="DO100" s="47"/>
      <c r="DP100" s="47"/>
      <c r="DQ100" s="47"/>
      <c r="DR100" s="47"/>
      <c r="DS100" s="47"/>
      <c r="DT100" s="47"/>
      <c r="DU100" s="47"/>
      <c r="DV100" s="47"/>
      <c r="DW100" s="47"/>
      <c r="DX100" s="47"/>
      <c r="DY100" s="47"/>
      <c r="DZ100" s="47"/>
      <c r="EA100" s="47"/>
      <c r="EB100" s="47"/>
      <c r="EC100" s="47"/>
      <c r="ED100" s="47"/>
      <c r="EE100" s="47"/>
      <c r="EF100" s="47"/>
      <c r="EG100" s="47"/>
      <c r="EH100" s="47"/>
      <c r="EI100" s="47"/>
      <c r="EJ100" s="47"/>
      <c r="EK100" s="47"/>
      <c r="EL100" s="47"/>
      <c r="EM100" s="47"/>
      <c r="EN100" s="47"/>
      <c r="EO100" s="47"/>
      <c r="EP100" s="47"/>
      <c r="EQ100" s="47"/>
      <c r="ER100" s="47"/>
      <c r="ES100" s="47"/>
      <c r="ET100" s="47"/>
      <c r="EU100" s="47"/>
      <c r="EV100" s="47"/>
      <c r="EW100" s="47"/>
      <c r="EX100" s="47"/>
      <c r="EY100" s="47"/>
      <c r="EZ100" s="47"/>
      <c r="FA100" s="47"/>
      <c r="FB100" s="47"/>
      <c r="FC100" s="47"/>
      <c r="FD100" s="47"/>
      <c r="FE100" s="47"/>
      <c r="FF100" s="47"/>
      <c r="FG100" s="47"/>
      <c r="FH100" s="47"/>
      <c r="FI100" s="47"/>
      <c r="FJ100" s="47"/>
      <c r="FK100" s="47"/>
      <c r="FL100" s="47"/>
      <c r="FM100" s="47"/>
      <c r="FN100" s="47"/>
      <c r="FO100" s="47"/>
      <c r="FP100" s="47"/>
      <c r="FQ100" s="47"/>
      <c r="FR100" s="47"/>
      <c r="FS100" s="47"/>
      <c r="FT100" s="47"/>
      <c r="FU100" s="47"/>
      <c r="FV100" s="47"/>
      <c r="FW100" s="47"/>
      <c r="FX100" s="47"/>
      <c r="FY100" s="47"/>
      <c r="FZ100" s="47"/>
      <c r="GA100" s="47"/>
      <c r="GB100" s="47"/>
      <c r="GC100" s="47"/>
      <c r="GD100" s="47"/>
      <c r="GE100" s="47"/>
      <c r="GF100" s="47"/>
    </row>
    <row r="101" spans="1:196" s="185" customFormat="1" ht="15" customHeight="1" x14ac:dyDescent="0.25">
      <c r="A101" s="67"/>
      <c r="B101" s="67"/>
      <c r="C101" s="67"/>
      <c r="D101" s="67"/>
      <c r="E101" s="67"/>
      <c r="F101" s="67"/>
      <c r="G101" s="67"/>
      <c r="H101" s="67"/>
      <c r="I101" s="230" t="s">
        <v>44</v>
      </c>
      <c r="J101" s="109">
        <v>1</v>
      </c>
      <c r="K101"/>
      <c r="L101" s="255"/>
      <c r="M101"/>
      <c r="N101"/>
      <c r="O101" s="67"/>
      <c r="P101" s="67"/>
      <c r="Q101" s="67"/>
      <c r="R101" s="67"/>
      <c r="S101" s="47"/>
      <c r="T101" s="47"/>
      <c r="U101" s="47"/>
      <c r="V101" s="47"/>
      <c r="W101" s="306"/>
      <c r="X101" s="47"/>
      <c r="Y101" s="259"/>
      <c r="Z101" s="47"/>
      <c r="AA101" s="47"/>
      <c r="AB101" s="47"/>
      <c r="AC101" s="259"/>
      <c r="AD101" s="47"/>
      <c r="AE101" s="47"/>
      <c r="AF101" s="47"/>
      <c r="AG101" s="47"/>
      <c r="AH101" s="47"/>
      <c r="AI101" s="47"/>
      <c r="AJ101" s="47"/>
      <c r="AK101" s="47"/>
      <c r="AL101" s="47"/>
      <c r="AM101" s="47"/>
      <c r="AN101" s="47"/>
      <c r="BC101" s="103"/>
      <c r="BD101" s="25"/>
      <c r="BE101" s="47"/>
      <c r="BF101" s="25"/>
      <c r="BH101" s="47"/>
      <c r="BI101" s="47"/>
      <c r="BJ101" s="47"/>
      <c r="BK101" s="47"/>
      <c r="BL101" s="47"/>
      <c r="BM101" s="47"/>
      <c r="BN101" s="47"/>
      <c r="BO101" s="47"/>
      <c r="BP101" s="47"/>
      <c r="BQ101" s="47"/>
      <c r="BR101" s="47"/>
      <c r="BS101" s="25"/>
      <c r="BT101" s="47"/>
      <c r="BU101" s="47"/>
      <c r="BV101" s="47"/>
      <c r="BW101" s="47"/>
      <c r="BX101" s="47"/>
      <c r="BY101" s="47"/>
      <c r="BZ101" s="47"/>
      <c r="CA101" s="47"/>
      <c r="CB101" s="47"/>
      <c r="CC101" s="47"/>
      <c r="CD101" s="47"/>
      <c r="CF101" s="47"/>
      <c r="CG101" s="47"/>
      <c r="CH101" s="47"/>
      <c r="CI101" s="47"/>
      <c r="CJ101" s="47"/>
      <c r="CK101" s="55"/>
      <c r="CL101" s="55"/>
      <c r="CM101" s="55"/>
      <c r="CN101" s="25"/>
      <c r="CO101" s="25"/>
      <c r="CP101"/>
      <c r="CQ101"/>
      <c r="DA101" s="47"/>
      <c r="DB101" s="47"/>
      <c r="DC101" s="47"/>
      <c r="DD101" s="47"/>
      <c r="DE101" s="47"/>
      <c r="DF101" s="47"/>
      <c r="DG101" s="47"/>
      <c r="DH101" s="47"/>
      <c r="DI101" s="47"/>
      <c r="DJ101" s="47"/>
      <c r="DK101" s="47"/>
      <c r="DL101" s="47"/>
      <c r="DM101" s="47"/>
      <c r="DN101" s="47"/>
      <c r="DO101" s="47"/>
      <c r="DP101" s="47"/>
      <c r="DQ101" s="47"/>
      <c r="DR101" s="47"/>
      <c r="DS101" s="47"/>
      <c r="DT101" s="47"/>
      <c r="DU101" s="47"/>
      <c r="DV101" s="47"/>
      <c r="DW101" s="47"/>
      <c r="DX101" s="47"/>
      <c r="DY101" s="47"/>
      <c r="DZ101" s="47"/>
      <c r="EA101" s="47"/>
      <c r="EB101" s="47"/>
      <c r="EC101" s="47"/>
      <c r="ED101" s="47"/>
      <c r="EE101" s="47"/>
      <c r="EF101" s="47"/>
      <c r="EG101" s="47"/>
      <c r="EH101" s="47"/>
      <c r="EI101" s="47"/>
      <c r="EJ101" s="47"/>
      <c r="EK101" s="47"/>
      <c r="EL101" s="47"/>
      <c r="EM101" s="47"/>
      <c r="EN101" s="47"/>
      <c r="EO101" s="47"/>
      <c r="EP101" s="47"/>
      <c r="EQ101" s="47"/>
      <c r="ER101" s="47"/>
      <c r="ES101" s="47"/>
      <c r="ET101" s="47"/>
      <c r="EU101" s="47"/>
      <c r="EV101" s="47"/>
      <c r="EW101" s="47"/>
      <c r="EX101" s="47"/>
      <c r="EY101" s="47"/>
      <c r="EZ101" s="47"/>
      <c r="FA101" s="47"/>
      <c r="FB101" s="47"/>
      <c r="FC101" s="47"/>
      <c r="FD101" s="47"/>
      <c r="FE101" s="47"/>
      <c r="FF101" s="47"/>
      <c r="FG101" s="47"/>
      <c r="FH101" s="47"/>
      <c r="FI101" s="47"/>
      <c r="FJ101" s="47"/>
      <c r="FK101" s="47"/>
      <c r="FL101" s="47"/>
      <c r="FM101" s="47"/>
      <c r="FN101" s="47"/>
      <c r="FO101" s="47"/>
      <c r="FP101" s="47"/>
      <c r="FQ101" s="47"/>
      <c r="FR101" s="47"/>
      <c r="FS101" s="47"/>
      <c r="FT101" s="47"/>
      <c r="FU101" s="47"/>
      <c r="FV101" s="47"/>
      <c r="FW101" s="47"/>
      <c r="FX101" s="47"/>
      <c r="FY101" s="47"/>
      <c r="FZ101" s="47"/>
      <c r="GA101" s="47"/>
      <c r="GB101" s="47"/>
      <c r="GC101" s="47"/>
      <c r="GD101" s="47"/>
      <c r="GE101" s="47"/>
      <c r="GF101" s="47"/>
    </row>
    <row r="102" spans="1:196" s="185" customFormat="1" ht="15" customHeight="1" thickBot="1" x14ac:dyDescent="0.3">
      <c r="A102" s="67"/>
      <c r="B102" s="67"/>
      <c r="C102" s="67"/>
      <c r="D102" s="67"/>
      <c r="E102" s="67"/>
      <c r="F102" s="67"/>
      <c r="G102" s="67"/>
      <c r="H102" s="67"/>
      <c r="I102" s="231" t="s">
        <v>67</v>
      </c>
      <c r="J102" s="119">
        <f>SUM(J94:J101)</f>
        <v>14</v>
      </c>
      <c r="K102"/>
      <c r="L102" s="255"/>
      <c r="M102"/>
      <c r="N102"/>
      <c r="O102" s="67"/>
      <c r="P102" s="67"/>
      <c r="Q102" s="67"/>
      <c r="R102" s="67"/>
      <c r="S102" s="47"/>
      <c r="T102" s="47"/>
      <c r="U102" s="47"/>
      <c r="V102" s="47"/>
      <c r="W102" s="306"/>
      <c r="X102" s="47"/>
      <c r="Y102" s="259"/>
      <c r="Z102" s="47"/>
      <c r="AA102" s="47"/>
      <c r="AB102" s="47"/>
      <c r="AC102" s="259"/>
      <c r="AD102" s="47"/>
      <c r="AE102" s="47"/>
      <c r="AF102" s="47"/>
      <c r="AG102" s="47"/>
      <c r="AH102" s="47"/>
      <c r="AI102" s="47"/>
      <c r="AJ102" s="47"/>
      <c r="AK102" s="47"/>
      <c r="AL102" s="47"/>
      <c r="AM102" s="47"/>
      <c r="AN102" s="47"/>
      <c r="BC102" s="103"/>
      <c r="BD102" s="25"/>
      <c r="BE102" s="47"/>
      <c r="BF102" s="25"/>
      <c r="BH102" s="47"/>
      <c r="BI102" s="47"/>
      <c r="BJ102" s="47"/>
      <c r="BK102" s="47"/>
      <c r="BL102" s="47"/>
      <c r="BM102" s="47"/>
      <c r="BN102" s="47"/>
      <c r="BO102" s="47"/>
      <c r="BP102" s="47"/>
      <c r="BQ102" s="47"/>
      <c r="BR102" s="47"/>
      <c r="BS102"/>
      <c r="BT102" s="47"/>
      <c r="BU102" s="47"/>
      <c r="BV102" s="47"/>
      <c r="BW102" s="47"/>
      <c r="BX102" s="47"/>
      <c r="BY102" s="47"/>
      <c r="BZ102" s="47"/>
      <c r="CA102" s="47"/>
      <c r="CB102" s="47"/>
      <c r="CC102" s="47"/>
      <c r="CD102" s="47"/>
      <c r="CF102" s="47"/>
      <c r="CG102" s="47"/>
      <c r="CH102" s="47"/>
      <c r="CI102" s="47"/>
      <c r="CJ102" s="47"/>
      <c r="CK102" s="55"/>
      <c r="CL102" s="55"/>
      <c r="CM102" s="55"/>
      <c r="CN102"/>
      <c r="CO102"/>
      <c r="CP102" s="55"/>
      <c r="CQ102" s="55"/>
      <c r="DA102" s="47"/>
      <c r="DB102" s="47"/>
      <c r="DC102" s="47"/>
      <c r="DD102" s="47"/>
      <c r="DE102" s="47"/>
      <c r="DF102" s="47"/>
      <c r="DG102" s="47"/>
      <c r="DH102" s="47"/>
      <c r="DI102" s="47"/>
      <c r="DJ102" s="47"/>
      <c r="DK102" s="47"/>
      <c r="DL102" s="47"/>
      <c r="DM102" s="47"/>
      <c r="DN102" s="47"/>
      <c r="DO102" s="47"/>
      <c r="DP102" s="47"/>
      <c r="DQ102" s="47"/>
      <c r="DR102" s="47"/>
      <c r="DS102" s="47"/>
      <c r="DT102" s="47"/>
      <c r="DU102" s="47"/>
      <c r="DV102" s="47"/>
      <c r="DW102" s="47"/>
      <c r="DX102" s="47"/>
      <c r="DY102" s="47"/>
      <c r="DZ102" s="47"/>
      <c r="EA102" s="47"/>
      <c r="EB102" s="47"/>
      <c r="EC102" s="47"/>
      <c r="ED102" s="47"/>
      <c r="EE102" s="47"/>
      <c r="EF102" s="47"/>
      <c r="EG102" s="47"/>
      <c r="EH102" s="47"/>
      <c r="EI102" s="47"/>
      <c r="EJ102" s="47"/>
      <c r="EK102" s="47"/>
      <c r="EL102" s="47"/>
      <c r="EM102" s="47"/>
      <c r="EN102" s="47"/>
      <c r="EO102" s="47"/>
      <c r="EP102" s="47"/>
      <c r="EQ102" s="47"/>
      <c r="ER102" s="47"/>
      <c r="ES102" s="47"/>
      <c r="ET102" s="47"/>
      <c r="EU102" s="47"/>
      <c r="EV102" s="47"/>
      <c r="EW102" s="47"/>
      <c r="EX102" s="47"/>
      <c r="EY102" s="47"/>
      <c r="EZ102" s="47"/>
      <c r="FA102" s="47"/>
      <c r="FB102" s="47"/>
      <c r="FC102" s="47"/>
      <c r="FD102" s="47"/>
      <c r="FE102" s="47"/>
      <c r="FF102" s="47"/>
      <c r="FG102" s="47"/>
      <c r="FH102" s="47"/>
      <c r="FI102" s="47"/>
      <c r="FJ102" s="47"/>
      <c r="FK102" s="47"/>
      <c r="FL102" s="47"/>
      <c r="FM102" s="47"/>
      <c r="FN102" s="47"/>
      <c r="FO102" s="47"/>
      <c r="FP102" s="47"/>
      <c r="FQ102" s="47"/>
      <c r="FR102" s="47"/>
      <c r="FS102" s="47"/>
      <c r="FT102" s="47"/>
      <c r="FU102" s="47"/>
      <c r="FV102" s="47"/>
      <c r="FW102" s="47"/>
      <c r="FX102" s="47"/>
      <c r="FY102" s="47"/>
      <c r="FZ102" s="47"/>
      <c r="GA102" s="47"/>
      <c r="GB102" s="47"/>
      <c r="GC102" s="47"/>
      <c r="GD102" s="47"/>
      <c r="GE102" s="47"/>
      <c r="GF102" s="47"/>
    </row>
    <row r="103" spans="1:196" s="185" customFormat="1" ht="15" customHeight="1" thickBot="1" x14ac:dyDescent="0.3">
      <c r="A103" s="67"/>
      <c r="B103" s="67"/>
      <c r="C103" s="67"/>
      <c r="D103" s="67"/>
      <c r="E103" s="67"/>
      <c r="F103" s="67"/>
      <c r="G103" s="67"/>
      <c r="H103" s="67"/>
      <c r="K103"/>
      <c r="L103" s="187"/>
      <c r="O103" s="67"/>
      <c r="P103" s="67"/>
      <c r="Q103" s="67"/>
      <c r="R103" s="67"/>
      <c r="S103" s="47"/>
      <c r="T103" s="47"/>
      <c r="U103" s="47"/>
      <c r="V103" s="47"/>
      <c r="W103" s="306"/>
      <c r="X103" s="47"/>
      <c r="Y103" s="259"/>
      <c r="Z103" s="47"/>
      <c r="AA103" s="47"/>
      <c r="AB103" s="47"/>
      <c r="AC103" s="259"/>
      <c r="AD103" s="47"/>
      <c r="AE103" s="47"/>
      <c r="AF103" s="47"/>
      <c r="AG103" s="47"/>
      <c r="AH103" s="47"/>
      <c r="AI103" s="47"/>
      <c r="AJ103" s="47"/>
      <c r="AK103" s="47"/>
      <c r="AL103" s="47"/>
      <c r="AM103" s="47"/>
      <c r="AN103" s="47"/>
      <c r="AO103" s="211" t="s">
        <v>80</v>
      </c>
      <c r="AP103" s="212"/>
      <c r="AQ103" s="108" t="s">
        <v>91</v>
      </c>
      <c r="AR103"/>
      <c r="AS103"/>
      <c r="AT103"/>
      <c r="AU103"/>
      <c r="AV103" s="47"/>
      <c r="AW103" s="47"/>
      <c r="AX103" s="55"/>
      <c r="AY103" s="55"/>
      <c r="AZ103" s="55"/>
      <c r="BA103" s="55"/>
      <c r="BB103" s="282"/>
      <c r="BC103" s="103"/>
      <c r="BD103" s="25"/>
      <c r="BE103" s="47"/>
      <c r="BF103" s="25"/>
      <c r="BH103" s="47"/>
      <c r="BI103" s="47"/>
      <c r="BJ103" s="47"/>
      <c r="BK103" s="47"/>
      <c r="BL103" s="47"/>
      <c r="BM103" s="47"/>
      <c r="BN103" s="47"/>
      <c r="BO103" s="47"/>
      <c r="BP103" s="47"/>
      <c r="BQ103" s="47"/>
      <c r="BR103" s="47"/>
      <c r="BS103"/>
      <c r="BT103" s="47"/>
      <c r="BU103" s="47"/>
      <c r="BW103" s="47"/>
      <c r="BX103" s="47"/>
      <c r="BY103" s="47"/>
      <c r="BZ103" s="47"/>
      <c r="CA103" s="47"/>
      <c r="CB103" s="47"/>
      <c r="CC103" s="47"/>
      <c r="CD103" s="47"/>
      <c r="CE103" s="47"/>
      <c r="CF103" s="47"/>
      <c r="CG103" s="47"/>
      <c r="CH103" s="47"/>
      <c r="CI103" s="47"/>
      <c r="CJ103" s="47"/>
      <c r="CK103" s="55"/>
      <c r="CL103" s="55"/>
      <c r="CM103" s="55"/>
      <c r="CN103"/>
      <c r="CO103"/>
      <c r="CP103" s="55"/>
      <c r="CQ103" s="55"/>
      <c r="CR103" s="55"/>
      <c r="CS103" s="47"/>
      <c r="CT103" s="47"/>
      <c r="CU103" s="47"/>
      <c r="CV103" s="47"/>
      <c r="CW103" s="47"/>
      <c r="CX103" s="47"/>
      <c r="DA103" s="47"/>
      <c r="DB103" s="47"/>
      <c r="DC103" s="47"/>
      <c r="DD103" s="47"/>
      <c r="DE103" s="47"/>
      <c r="DF103" s="47"/>
      <c r="DG103" s="47"/>
      <c r="DH103" s="47"/>
      <c r="DI103" s="47"/>
      <c r="DJ103" s="47"/>
      <c r="DK103" s="47"/>
      <c r="DL103" s="47"/>
      <c r="DM103" s="47"/>
      <c r="DN103" s="47"/>
      <c r="DO103" s="47"/>
      <c r="DP103" s="47"/>
      <c r="DQ103" s="47"/>
      <c r="DR103" s="47"/>
      <c r="DS103" s="47"/>
      <c r="DT103" s="47"/>
      <c r="DU103" s="47"/>
      <c r="DV103" s="47"/>
      <c r="DW103" s="47"/>
      <c r="DX103" s="47"/>
      <c r="DY103" s="47"/>
      <c r="DZ103" s="47"/>
      <c r="EA103" s="47"/>
      <c r="EB103" s="47"/>
      <c r="EC103" s="47"/>
      <c r="ED103" s="47"/>
      <c r="EE103" s="47"/>
      <c r="EF103" s="47"/>
      <c r="EG103" s="47"/>
      <c r="EH103" s="47"/>
      <c r="EI103" s="47"/>
      <c r="EJ103" s="47"/>
      <c r="EK103" s="47"/>
      <c r="EL103" s="47"/>
      <c r="EM103" s="47"/>
      <c r="EN103" s="47"/>
      <c r="EO103" s="47"/>
      <c r="EP103" s="47"/>
      <c r="EQ103" s="47"/>
      <c r="ER103" s="47"/>
      <c r="ES103" s="47"/>
      <c r="ET103" s="47"/>
      <c r="EU103" s="47"/>
      <c r="EV103" s="47"/>
      <c r="EW103" s="47"/>
      <c r="EX103" s="47"/>
      <c r="EY103" s="47"/>
      <c r="EZ103" s="47"/>
      <c r="FA103" s="47"/>
      <c r="FB103" s="47"/>
      <c r="FC103" s="47"/>
      <c r="FD103" s="47"/>
      <c r="FE103" s="47"/>
      <c r="FF103" s="47"/>
      <c r="FG103" s="47"/>
      <c r="FH103" s="47"/>
      <c r="FI103" s="47"/>
      <c r="FJ103" s="47"/>
      <c r="FK103" s="47"/>
      <c r="FL103" s="47"/>
      <c r="FM103" s="47"/>
      <c r="FN103" s="47"/>
      <c r="FO103" s="47"/>
      <c r="FP103" s="47"/>
      <c r="FQ103" s="47"/>
      <c r="FR103" s="47"/>
      <c r="FS103" s="47"/>
      <c r="FT103" s="47"/>
      <c r="FU103" s="47"/>
      <c r="FV103" s="47"/>
      <c r="FW103" s="47"/>
      <c r="FX103" s="47"/>
      <c r="FY103" s="47"/>
      <c r="FZ103" s="47"/>
      <c r="GA103" s="47"/>
      <c r="GB103" s="47"/>
      <c r="GC103" s="47"/>
      <c r="GD103" s="47"/>
      <c r="GE103" s="47"/>
      <c r="GF103" s="47"/>
    </row>
    <row r="104" spans="1:196" s="185" customFormat="1" ht="15" customHeight="1" thickBot="1" x14ac:dyDescent="0.3">
      <c r="A104" s="67"/>
      <c r="B104" s="67"/>
      <c r="C104" s="67"/>
      <c r="D104" s="67"/>
      <c r="E104" s="67"/>
      <c r="F104" s="67"/>
      <c r="G104" s="67"/>
      <c r="H104" s="67"/>
      <c r="I104" s="232"/>
      <c r="J104"/>
      <c r="K104"/>
      <c r="L104" s="187"/>
      <c r="O104" s="67"/>
      <c r="P104" s="67"/>
      <c r="Q104" s="67"/>
      <c r="R104" s="67"/>
      <c r="S104" s="47"/>
      <c r="T104" s="47"/>
      <c r="U104" s="47"/>
      <c r="V104" s="47"/>
      <c r="W104" s="306"/>
      <c r="X104" s="47"/>
      <c r="Y104" s="259"/>
      <c r="Z104" s="47"/>
      <c r="AA104" s="47"/>
      <c r="AB104" s="47"/>
      <c r="AC104" s="259"/>
      <c r="AD104" s="47"/>
      <c r="AE104" s="47"/>
      <c r="AF104" s="47"/>
      <c r="AG104" s="47"/>
      <c r="AH104" s="47"/>
      <c r="AI104" s="47"/>
      <c r="AJ104" s="47"/>
      <c r="AK104" s="47"/>
      <c r="AL104" s="47"/>
      <c r="AM104" s="47"/>
      <c r="AN104" s="47"/>
      <c r="AO104" s="230" t="s">
        <v>49</v>
      </c>
      <c r="AP104" s="109">
        <v>2</v>
      </c>
      <c r="AQ104" s="81">
        <f t="shared" ref="AQ104:AQ108" si="12">AVERAGE(AR104:AT104)</f>
        <v>0.11</v>
      </c>
      <c r="AR104" s="82">
        <v>0.18</v>
      </c>
      <c r="AS104" s="82">
        <v>0.04</v>
      </c>
      <c r="AT104" s="82"/>
      <c r="AU104" s="82"/>
      <c r="AV104" s="82"/>
      <c r="AW104" s="82"/>
      <c r="AX104" s="110"/>
      <c r="AY104" s="110"/>
      <c r="AZ104" s="110"/>
      <c r="BA104" s="110"/>
      <c r="BB104" s="276"/>
      <c r="BC104" s="266"/>
      <c r="BD104" s="25"/>
      <c r="BE104" s="47"/>
      <c r="BF104" s="25"/>
      <c r="BH104" s="47"/>
      <c r="BI104" s="47"/>
      <c r="BJ104" s="47"/>
      <c r="BK104" s="47"/>
      <c r="BL104" s="47"/>
      <c r="BM104" s="47"/>
      <c r="BN104" s="47"/>
      <c r="BO104" s="47"/>
      <c r="BP104" s="47"/>
      <c r="BQ104" s="47"/>
      <c r="BR104" s="47"/>
      <c r="BS104"/>
      <c r="BT104" s="47"/>
      <c r="BU104" s="47"/>
      <c r="BW104" s="47"/>
      <c r="BX104" s="47"/>
      <c r="BY104" s="47"/>
      <c r="BZ104" s="47"/>
      <c r="CA104" s="47"/>
      <c r="CB104" s="47"/>
      <c r="CC104" s="47"/>
      <c r="CD104" s="47"/>
      <c r="CE104" s="47"/>
      <c r="CF104" s="47"/>
      <c r="CG104" s="47"/>
      <c r="CM104" s="55"/>
      <c r="CN104"/>
      <c r="CO104"/>
      <c r="CP104" s="55"/>
      <c r="CQ104" s="55"/>
      <c r="CR104" s="55"/>
      <c r="CS104" s="47"/>
      <c r="CT104" s="47"/>
      <c r="CU104" s="47"/>
      <c r="CV104" s="47"/>
      <c r="CW104" s="47"/>
      <c r="CX104" s="47"/>
      <c r="CZ104" s="4"/>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47"/>
      <c r="ED104" s="47"/>
      <c r="EE104" s="47"/>
      <c r="EF104" s="47"/>
      <c r="EG104" s="47"/>
      <c r="EH104" s="47"/>
      <c r="EI104" s="47"/>
      <c r="EJ104" s="47"/>
      <c r="EK104" s="47"/>
      <c r="EL104" s="47"/>
      <c r="EM104" s="47"/>
      <c r="EN104" s="47"/>
      <c r="EO104" s="47"/>
      <c r="EP104" s="47"/>
      <c r="EQ104" s="47"/>
      <c r="ER104" s="47"/>
      <c r="ES104" s="47"/>
      <c r="ET104" s="47"/>
      <c r="EU104" s="47"/>
      <c r="EV104" s="47"/>
      <c r="EW104" s="47"/>
      <c r="EX104" s="47"/>
      <c r="EY104" s="47"/>
      <c r="EZ104" s="47"/>
      <c r="FA104" s="47"/>
      <c r="FB104" s="47"/>
      <c r="FC104" s="47"/>
      <c r="FD104" s="47"/>
      <c r="FE104" s="47"/>
      <c r="FF104" s="47"/>
      <c r="FG104" s="47"/>
      <c r="FH104" s="47"/>
      <c r="FI104" s="47"/>
      <c r="FJ104" s="47"/>
      <c r="FK104" s="47"/>
      <c r="FL104" s="47"/>
      <c r="FM104" s="47"/>
      <c r="FN104" s="47"/>
      <c r="FO104" s="47"/>
      <c r="FP104" s="47"/>
      <c r="FQ104" s="47"/>
      <c r="FR104" s="47"/>
      <c r="FS104" s="47"/>
      <c r="FT104" s="47"/>
      <c r="FU104" s="47"/>
      <c r="FV104" s="47"/>
      <c r="FW104" s="47"/>
      <c r="FX104" s="47"/>
      <c r="FY104" s="47"/>
      <c r="FZ104" s="47"/>
      <c r="GA104" s="47"/>
      <c r="GB104" s="47"/>
      <c r="GC104" s="47"/>
      <c r="GD104" s="47"/>
      <c r="GE104" s="47"/>
      <c r="GF104" s="47"/>
    </row>
    <row r="105" spans="1:196" s="185" customFormat="1" ht="15" customHeight="1" thickBot="1" x14ac:dyDescent="0.3">
      <c r="A105" s="67"/>
      <c r="B105" s="67"/>
      <c r="C105" s="67"/>
      <c r="D105" s="67"/>
      <c r="E105" s="67"/>
      <c r="F105" s="67"/>
      <c r="G105" s="67"/>
      <c r="H105" s="67"/>
      <c r="I105" s="209" t="s">
        <v>80</v>
      </c>
      <c r="J105" s="210"/>
      <c r="K105"/>
      <c r="L105" s="187"/>
      <c r="O105" s="67"/>
      <c r="P105" s="67"/>
      <c r="Q105" s="67"/>
      <c r="R105" s="67"/>
      <c r="S105" s="47"/>
      <c r="T105" s="47"/>
      <c r="U105" s="47"/>
      <c r="V105" s="47"/>
      <c r="W105" s="306"/>
      <c r="X105" s="47"/>
      <c r="Y105" s="259"/>
      <c r="Z105" s="47"/>
      <c r="AA105" s="47"/>
      <c r="AB105" s="47"/>
      <c r="AC105" s="259"/>
      <c r="AD105" s="47"/>
      <c r="AE105" s="47"/>
      <c r="AF105" s="47"/>
      <c r="AG105" s="47"/>
      <c r="AH105" s="47"/>
      <c r="AI105" s="47"/>
      <c r="AJ105" s="47"/>
      <c r="AK105" s="47"/>
      <c r="AL105" s="47"/>
      <c r="AM105" s="47"/>
      <c r="AN105" s="47"/>
      <c r="AO105" s="230" t="s">
        <v>528</v>
      </c>
      <c r="AP105" s="109">
        <v>1</v>
      </c>
      <c r="AQ105" s="89">
        <f t="shared" si="12"/>
        <v>19</v>
      </c>
      <c r="AR105" s="82">
        <v>19</v>
      </c>
      <c r="AS105" s="82"/>
      <c r="AT105" s="82"/>
      <c r="AU105" s="82"/>
      <c r="AV105" s="82"/>
      <c r="AW105" s="82"/>
      <c r="AX105" s="110"/>
      <c r="AY105" s="110"/>
      <c r="AZ105" s="110"/>
      <c r="BA105" s="110"/>
      <c r="BB105" s="276"/>
      <c r="BC105" s="266"/>
      <c r="BD105"/>
      <c r="BE105" s="47"/>
      <c r="BF105"/>
      <c r="BH105" s="47"/>
      <c r="BI105" s="47"/>
      <c r="BJ105" s="47"/>
      <c r="BK105" s="47"/>
      <c r="BL105" s="47"/>
      <c r="BM105" s="47"/>
      <c r="BN105" s="47"/>
      <c r="BO105" s="47"/>
      <c r="BP105" s="47"/>
      <c r="BQ105" s="47"/>
      <c r="BR105" s="47"/>
      <c r="BS105" s="47"/>
      <c r="BT105" s="47"/>
      <c r="BU105" s="47"/>
      <c r="BW105" s="47"/>
      <c r="BX105" s="47"/>
      <c r="BY105" s="47"/>
      <c r="BZ105" s="47"/>
      <c r="CA105" s="47"/>
      <c r="CB105" s="47"/>
      <c r="CC105" s="47"/>
      <c r="CD105" s="47"/>
      <c r="CE105" s="47"/>
      <c r="CF105" s="47"/>
      <c r="CG105" s="47"/>
      <c r="CN105" s="55"/>
      <c r="CO105" s="55"/>
      <c r="CP105" s="55"/>
      <c r="CQ105" s="55"/>
      <c r="CR105" s="55"/>
      <c r="CS105" s="47"/>
      <c r="CT105" s="47"/>
      <c r="CU105" s="47"/>
      <c r="CV105" s="47"/>
      <c r="CW105" s="47"/>
      <c r="CX105" s="47"/>
      <c r="CZ105" s="4"/>
      <c r="DA105" s="47"/>
      <c r="DB105" s="47"/>
      <c r="DC105" s="47"/>
      <c r="DD105" s="47"/>
      <c r="DE105" s="47"/>
      <c r="DF105" s="47"/>
      <c r="DG105" s="47"/>
      <c r="DH105" s="47"/>
      <c r="DI105" s="47"/>
      <c r="DJ105" s="47"/>
      <c r="DK105" s="47"/>
      <c r="DL105" s="47"/>
      <c r="DM105" s="47"/>
      <c r="DN105" s="47"/>
      <c r="DO105" s="47"/>
      <c r="DP105" s="47"/>
      <c r="DQ105" s="47"/>
      <c r="DR105" s="47"/>
      <c r="DS105" s="47"/>
      <c r="DT105" s="47"/>
      <c r="DU105" s="47"/>
      <c r="DV105" s="47"/>
      <c r="DW105" s="47"/>
      <c r="DX105" s="47"/>
      <c r="DY105" s="47"/>
      <c r="DZ105" s="47"/>
      <c r="EA105" s="47"/>
      <c r="EB105" s="47"/>
      <c r="EC105" s="47"/>
      <c r="ED105" s="47"/>
      <c r="EE105" s="47"/>
      <c r="EF105" s="47"/>
      <c r="EG105" s="47"/>
      <c r="EH105" s="47"/>
      <c r="EI105" s="47"/>
      <c r="EJ105" s="47"/>
      <c r="EK105" s="47"/>
      <c r="EL105" s="47"/>
      <c r="EM105" s="47"/>
      <c r="EN105" s="47"/>
      <c r="EO105" s="47"/>
      <c r="EP105" s="47"/>
      <c r="EQ105" s="47"/>
      <c r="ER105" s="47"/>
      <c r="ES105" s="47"/>
      <c r="ET105" s="47"/>
      <c r="EU105" s="47"/>
      <c r="EV105" s="47"/>
      <c r="EW105" s="47"/>
      <c r="EX105" s="47"/>
      <c r="EY105" s="47"/>
      <c r="EZ105" s="47"/>
      <c r="FA105" s="47"/>
      <c r="FB105" s="47"/>
      <c r="FC105" s="47"/>
      <c r="FD105" s="47"/>
      <c r="FE105" s="47"/>
      <c r="FF105" s="47"/>
      <c r="FG105" s="47"/>
      <c r="FH105" s="47"/>
      <c r="FI105" s="47"/>
      <c r="FJ105" s="47"/>
      <c r="FK105" s="47"/>
      <c r="FL105" s="47"/>
      <c r="FM105" s="47"/>
      <c r="FN105" s="47"/>
      <c r="FO105" s="47"/>
      <c r="FP105" s="47"/>
      <c r="FQ105" s="47"/>
      <c r="FR105" s="47"/>
      <c r="FS105" s="47"/>
      <c r="FT105" s="47"/>
      <c r="FU105" s="47"/>
      <c r="FV105" s="47"/>
      <c r="FW105" s="47"/>
      <c r="FX105" s="47"/>
      <c r="FY105" s="47"/>
      <c r="FZ105" s="47"/>
      <c r="GA105" s="47"/>
      <c r="GB105" s="47"/>
      <c r="GC105" s="47"/>
      <c r="GD105" s="47"/>
      <c r="GE105" s="47"/>
      <c r="GF105" s="47"/>
    </row>
    <row r="106" spans="1:196" s="185" customFormat="1" ht="15" customHeight="1" x14ac:dyDescent="0.25">
      <c r="A106" s="67"/>
      <c r="B106" s="67"/>
      <c r="C106" s="67"/>
      <c r="D106" s="67"/>
      <c r="E106" s="67"/>
      <c r="F106" s="67"/>
      <c r="G106" s="67"/>
      <c r="H106" s="67"/>
      <c r="I106" s="230" t="s">
        <v>49</v>
      </c>
      <c r="J106" s="109">
        <v>2</v>
      </c>
      <c r="K106"/>
      <c r="L106" s="187"/>
      <c r="O106"/>
      <c r="P106"/>
      <c r="Q106" s="67"/>
      <c r="R106" s="67"/>
      <c r="S106" s="47"/>
      <c r="T106" s="47"/>
      <c r="U106" s="47"/>
      <c r="V106" s="47"/>
      <c r="W106" s="306"/>
      <c r="X106" s="47"/>
      <c r="Y106" s="259"/>
      <c r="Z106" s="47"/>
      <c r="AA106" s="47"/>
      <c r="AB106" s="47"/>
      <c r="AC106" s="259"/>
      <c r="AD106" s="47"/>
      <c r="AE106" s="47"/>
      <c r="AF106" s="47"/>
      <c r="AG106" s="47"/>
      <c r="AH106" s="47"/>
      <c r="AI106" s="47"/>
      <c r="AJ106" s="47"/>
      <c r="AK106" s="47"/>
      <c r="AL106" s="47"/>
      <c r="AM106" s="47"/>
      <c r="AN106" s="47"/>
      <c r="AO106" s="230" t="s">
        <v>545</v>
      </c>
      <c r="AP106" s="109">
        <v>1</v>
      </c>
      <c r="AQ106" s="89">
        <f t="shared" si="12"/>
        <v>0.87</v>
      </c>
      <c r="AR106" s="82">
        <v>0.87</v>
      </c>
      <c r="AS106" s="82"/>
      <c r="AT106" s="82"/>
      <c r="AU106" s="82"/>
      <c r="AV106" s="82"/>
      <c r="AW106" s="82"/>
      <c r="AX106" s="82"/>
      <c r="AY106" s="82"/>
      <c r="AZ106" s="82"/>
      <c r="BA106" s="82"/>
      <c r="BB106" s="273"/>
      <c r="BC106" s="266"/>
      <c r="BD106"/>
      <c r="BE106" s="47"/>
      <c r="BF106"/>
      <c r="BH106" s="47"/>
      <c r="BI106" s="47"/>
      <c r="BJ106" s="47"/>
      <c r="BK106" s="47"/>
      <c r="BL106" s="47"/>
      <c r="BM106" s="47"/>
      <c r="BN106" s="47"/>
      <c r="BO106" s="47"/>
      <c r="BP106" s="47"/>
      <c r="BQ106" s="47"/>
      <c r="BR106" s="47"/>
      <c r="BS106" s="47"/>
      <c r="BT106" s="47"/>
      <c r="BU106" s="47"/>
      <c r="BV106" s="47"/>
      <c r="BW106" s="47"/>
      <c r="BX106" s="47"/>
      <c r="BY106" s="47"/>
      <c r="BZ106" s="47"/>
      <c r="CA106" s="47"/>
      <c r="CB106" s="47"/>
      <c r="CC106" s="47"/>
      <c r="CD106" s="47"/>
      <c r="CE106" s="47"/>
      <c r="CN106" s="55"/>
      <c r="CO106" s="55"/>
      <c r="CP106" s="55"/>
      <c r="CQ106" s="55"/>
      <c r="CR106" s="55"/>
      <c r="CS106" s="47"/>
      <c r="CT106" s="47"/>
      <c r="CU106" s="47"/>
      <c r="CV106" s="47"/>
      <c r="CW106" s="47"/>
      <c r="CX106" s="47"/>
      <c r="CZ106" s="4"/>
      <c r="DA106" s="47"/>
      <c r="DB106" s="47"/>
      <c r="DC106" s="47"/>
      <c r="DD106" s="47"/>
      <c r="DE106" s="47"/>
      <c r="DF106" s="47"/>
      <c r="DG106" s="47"/>
      <c r="DH106" s="47"/>
      <c r="DI106" s="47"/>
      <c r="DJ106" s="47"/>
      <c r="DK106" s="47"/>
      <c r="DL106" s="47"/>
      <c r="DM106" s="47"/>
      <c r="DN106" s="47"/>
      <c r="DO106" s="47"/>
      <c r="DP106" s="47"/>
      <c r="DQ106" s="47"/>
      <c r="DR106" s="47"/>
      <c r="DS106" s="47"/>
      <c r="DT106" s="47"/>
      <c r="DU106" s="47"/>
      <c r="DV106" s="47"/>
      <c r="DW106" s="47"/>
      <c r="DX106" s="47"/>
      <c r="DY106" s="47"/>
      <c r="DZ106" s="47"/>
      <c r="EA106" s="47"/>
      <c r="EB106" s="47"/>
      <c r="EC106" s="47"/>
      <c r="ED106" s="47"/>
      <c r="EE106" s="47"/>
      <c r="EF106" s="47"/>
      <c r="EG106" s="47"/>
      <c r="EH106" s="47"/>
      <c r="EI106" s="47"/>
      <c r="EJ106" s="47"/>
      <c r="EK106" s="47"/>
      <c r="EL106" s="47"/>
      <c r="EM106" s="47"/>
      <c r="EN106" s="47"/>
      <c r="EO106" s="47"/>
      <c r="EP106" s="47"/>
      <c r="EQ106" s="47"/>
      <c r="ER106" s="47"/>
      <c r="ES106" s="47"/>
      <c r="ET106" s="47"/>
      <c r="EU106" s="47"/>
      <c r="EV106" s="47"/>
      <c r="EW106" s="47"/>
      <c r="EX106" s="47"/>
      <c r="EY106" s="47"/>
      <c r="EZ106" s="47"/>
      <c r="FA106" s="47"/>
      <c r="FB106" s="47"/>
      <c r="FC106" s="47"/>
      <c r="FD106" s="47"/>
      <c r="FE106" s="47"/>
      <c r="FF106" s="47"/>
      <c r="FG106" s="47"/>
      <c r="FH106" s="47"/>
      <c r="FI106" s="47"/>
      <c r="FJ106" s="47"/>
      <c r="FK106" s="47"/>
      <c r="FL106" s="47"/>
      <c r="FM106" s="47"/>
      <c r="FN106" s="47"/>
      <c r="FO106" s="47"/>
      <c r="FP106" s="47"/>
      <c r="FQ106" s="47"/>
      <c r="FR106" s="47"/>
      <c r="FS106" s="47"/>
      <c r="FT106" s="47"/>
      <c r="FU106" s="47"/>
      <c r="FV106" s="47"/>
      <c r="FW106" s="47"/>
      <c r="FX106" s="47"/>
      <c r="FY106" s="47"/>
      <c r="FZ106" s="47"/>
      <c r="GA106" s="47"/>
      <c r="GB106" s="47"/>
      <c r="GC106" s="47"/>
      <c r="GD106" s="47"/>
      <c r="GE106" s="47"/>
      <c r="GF106" s="47"/>
    </row>
    <row r="107" spans="1:196" s="185" customFormat="1" ht="15" customHeight="1" x14ac:dyDescent="0.25">
      <c r="A107" s="67"/>
      <c r="B107" s="67"/>
      <c r="C107" s="67"/>
      <c r="D107" s="67"/>
      <c r="E107" s="67"/>
      <c r="F107" s="67"/>
      <c r="G107" s="67"/>
      <c r="H107" s="67"/>
      <c r="I107" s="230" t="s">
        <v>528</v>
      </c>
      <c r="J107" s="109">
        <v>1</v>
      </c>
      <c r="K107"/>
      <c r="L107" s="187"/>
      <c r="O107"/>
      <c r="P107"/>
      <c r="Q107"/>
      <c r="R107"/>
      <c r="S107" s="67"/>
      <c r="T107" s="47"/>
      <c r="U107" s="47"/>
      <c r="V107" s="47"/>
      <c r="W107" s="306"/>
      <c r="X107" s="47"/>
      <c r="Y107" s="259"/>
      <c r="Z107" s="47"/>
      <c r="AA107" s="47"/>
      <c r="AB107" s="47"/>
      <c r="AC107" s="259"/>
      <c r="AD107" s="47"/>
      <c r="AE107" s="47"/>
      <c r="AF107" s="47"/>
      <c r="AG107" s="47"/>
      <c r="AH107" s="47"/>
      <c r="AI107" s="47"/>
      <c r="AJ107" s="47"/>
      <c r="AK107" s="47"/>
      <c r="AL107" s="47"/>
      <c r="AM107" s="47"/>
      <c r="AN107" s="47"/>
      <c r="AO107" s="230" t="s">
        <v>541</v>
      </c>
      <c r="AP107" s="109">
        <v>1</v>
      </c>
      <c r="AQ107" s="89" t="e">
        <f t="shared" si="12"/>
        <v>#DIV/0!</v>
      </c>
      <c r="AR107" s="82" t="s">
        <v>1153</v>
      </c>
      <c r="AS107" s="82"/>
      <c r="AT107" s="82"/>
      <c r="AU107" s="82"/>
      <c r="AV107" s="82"/>
      <c r="AW107" s="82"/>
      <c r="AX107" s="110"/>
      <c r="AY107" s="110"/>
      <c r="AZ107" s="110"/>
      <c r="BA107" s="110"/>
      <c r="BB107" s="276"/>
      <c r="BC107" s="265"/>
      <c r="BD107"/>
      <c r="BE107" s="47"/>
      <c r="BF107"/>
      <c r="BH107" s="47"/>
      <c r="BI107" s="47"/>
      <c r="BJ107" s="47"/>
      <c r="BK107" s="47"/>
      <c r="BL107" s="47"/>
      <c r="BM107" s="47"/>
      <c r="BN107" s="47"/>
      <c r="BO107" s="47"/>
      <c r="BP107" s="47"/>
      <c r="BQ107" s="47"/>
      <c r="BR107" s="47"/>
      <c r="BS107" s="47"/>
      <c r="BT107" s="47"/>
      <c r="BU107" s="47"/>
      <c r="BV107" s="47"/>
      <c r="BW107" s="47"/>
      <c r="BX107" s="47"/>
      <c r="BY107" s="47"/>
      <c r="BZ107" s="47"/>
      <c r="CA107" s="47"/>
      <c r="CB107" s="47"/>
      <c r="CC107" s="47"/>
      <c r="CD107" s="47"/>
      <c r="CE107" s="47"/>
      <c r="CH107" s="47"/>
      <c r="CI107" s="47"/>
      <c r="CJ107" s="47"/>
      <c r="CK107" s="55"/>
      <c r="CL107" s="55"/>
      <c r="CN107" s="55"/>
      <c r="CO107" s="55"/>
      <c r="CP107" s="55"/>
      <c r="CQ107" s="55"/>
      <c r="CR107" s="55"/>
      <c r="CS107" s="47"/>
      <c r="CT107" s="47"/>
      <c r="CU107" s="47"/>
      <c r="CV107" s="47"/>
      <c r="CW107" s="47"/>
      <c r="CX107" s="47"/>
      <c r="CZ107" s="4"/>
      <c r="DA107" s="47"/>
      <c r="DB107" s="47"/>
      <c r="DC107" s="47"/>
      <c r="DD107" s="47"/>
      <c r="DE107" s="47"/>
      <c r="DF107" s="47"/>
      <c r="DG107" s="47"/>
      <c r="DH107" s="47"/>
      <c r="DI107" s="47"/>
      <c r="DJ107" s="47"/>
      <c r="DK107" s="47"/>
      <c r="DL107" s="47"/>
      <c r="DM107" s="47"/>
      <c r="DN107" s="47"/>
      <c r="DO107" s="47"/>
      <c r="DP107" s="47"/>
      <c r="DQ107" s="47"/>
      <c r="DR107" s="47"/>
      <c r="DS107" s="47"/>
      <c r="DT107" s="47"/>
      <c r="DU107" s="47"/>
      <c r="DV107" s="47"/>
      <c r="DW107" s="47"/>
      <c r="DX107" s="47"/>
      <c r="DY107" s="47"/>
      <c r="DZ107" s="47"/>
      <c r="EA107" s="47"/>
      <c r="EB107" s="47"/>
      <c r="EC107" s="47"/>
      <c r="ED107" s="47"/>
      <c r="EE107" s="47"/>
      <c r="EF107" s="47"/>
      <c r="EG107" s="47"/>
      <c r="EH107" s="47"/>
      <c r="EI107" s="47"/>
      <c r="EJ107" s="47"/>
      <c r="EK107" s="47"/>
      <c r="EL107" s="47"/>
      <c r="EM107" s="47"/>
      <c r="EN107" s="47"/>
      <c r="EO107" s="47"/>
      <c r="EP107" s="47"/>
      <c r="EQ107" s="47"/>
      <c r="ER107" s="47"/>
      <c r="ES107" s="47"/>
      <c r="ET107" s="47"/>
      <c r="EU107" s="47"/>
      <c r="EV107" s="47"/>
      <c r="EW107" s="47"/>
      <c r="EX107" s="47"/>
      <c r="EY107" s="47"/>
      <c r="EZ107" s="47"/>
      <c r="FA107" s="47"/>
      <c r="FB107" s="47"/>
      <c r="FC107" s="47"/>
      <c r="FD107" s="47"/>
      <c r="FE107" s="47"/>
      <c r="FF107" s="47"/>
      <c r="FG107" s="47"/>
      <c r="FH107" s="47"/>
      <c r="FI107" s="47"/>
      <c r="FJ107" s="47"/>
      <c r="FK107" s="47"/>
      <c r="FL107" s="47"/>
      <c r="FM107" s="47"/>
      <c r="FN107" s="47"/>
      <c r="FO107" s="47"/>
      <c r="FP107" s="47"/>
      <c r="FQ107" s="47"/>
      <c r="FR107" s="47"/>
      <c r="FS107" s="47"/>
      <c r="FT107" s="47"/>
      <c r="FU107" s="47"/>
      <c r="FV107" s="47"/>
      <c r="FW107" s="47"/>
      <c r="FX107" s="47"/>
      <c r="FY107" s="47"/>
      <c r="FZ107" s="47"/>
      <c r="GA107" s="47"/>
      <c r="GB107" s="47"/>
      <c r="GC107" s="47"/>
      <c r="GD107" s="47"/>
      <c r="GE107" s="47"/>
      <c r="GF107" s="47"/>
    </row>
    <row r="108" spans="1:196" s="185" customFormat="1" ht="15" customHeight="1" x14ac:dyDescent="0.25">
      <c r="A108" s="67"/>
      <c r="B108" s="67"/>
      <c r="C108" s="67"/>
      <c r="D108" s="67"/>
      <c r="E108" s="67"/>
      <c r="F108" s="67"/>
      <c r="G108" s="67"/>
      <c r="H108" s="67"/>
      <c r="I108" s="230" t="s">
        <v>545</v>
      </c>
      <c r="J108" s="109">
        <v>1</v>
      </c>
      <c r="K108"/>
      <c r="L108" s="187"/>
      <c r="O108"/>
      <c r="P108"/>
      <c r="Q108"/>
      <c r="R108"/>
      <c r="S108"/>
      <c r="T108" s="47"/>
      <c r="U108" s="67"/>
      <c r="V108" s="47"/>
      <c r="W108" s="306"/>
      <c r="X108" s="47"/>
      <c r="Y108" s="259"/>
      <c r="Z108" s="47"/>
      <c r="AA108" s="47"/>
      <c r="AB108" s="47"/>
      <c r="AC108" s="259"/>
      <c r="AD108" s="47"/>
      <c r="AE108" s="47"/>
      <c r="AF108" s="47"/>
      <c r="AG108" s="47"/>
      <c r="AH108" s="47"/>
      <c r="AI108" s="47"/>
      <c r="AJ108" s="47"/>
      <c r="AK108" s="47"/>
      <c r="AL108" s="47"/>
      <c r="AM108" s="47"/>
      <c r="AN108" s="47"/>
      <c r="AO108" s="230" t="s">
        <v>527</v>
      </c>
      <c r="AP108" s="109">
        <v>1</v>
      </c>
      <c r="AQ108" s="89">
        <f t="shared" si="12"/>
        <v>8.3000000000000007</v>
      </c>
      <c r="AR108" s="82">
        <v>8.3000000000000007</v>
      </c>
      <c r="AS108" s="82"/>
      <c r="AT108" s="82"/>
      <c r="AU108" s="82"/>
      <c r="AV108" s="82"/>
      <c r="AW108" s="82"/>
      <c r="AX108" s="207"/>
      <c r="AY108" s="110"/>
      <c r="AZ108" s="207"/>
      <c r="BA108" s="110"/>
      <c r="BB108" s="278"/>
      <c r="BC108" s="265"/>
      <c r="BD108" s="47"/>
      <c r="BE108" s="47"/>
      <c r="BF108" s="47"/>
      <c r="BH108" s="47"/>
      <c r="BI108" s="47"/>
      <c r="BJ108" s="47"/>
      <c r="BK108" s="47"/>
      <c r="BL108" s="47"/>
      <c r="BM108" s="47"/>
      <c r="BN108" s="47"/>
      <c r="BO108" s="47"/>
      <c r="BP108" s="47"/>
      <c r="BQ108" s="47"/>
      <c r="BR108" s="47"/>
      <c r="BS108" s="47"/>
      <c r="BT108" s="47"/>
      <c r="BU108" s="47"/>
      <c r="BV108" s="47"/>
      <c r="BW108" s="47"/>
      <c r="BX108" s="47"/>
      <c r="BY108" s="47"/>
      <c r="BZ108" s="47"/>
      <c r="CA108" s="47"/>
      <c r="CB108" s="47"/>
      <c r="CE108" s="47"/>
      <c r="CH108" s="47"/>
      <c r="CI108" s="47"/>
      <c r="CJ108" s="47"/>
      <c r="CK108" s="55"/>
      <c r="CL108" s="55"/>
      <c r="CM108" s="55"/>
      <c r="CN108" s="55"/>
      <c r="CO108" s="55"/>
      <c r="CP108" s="55"/>
      <c r="CQ108" s="55"/>
      <c r="CR108" s="55"/>
      <c r="CS108" s="47"/>
      <c r="CT108" s="47"/>
      <c r="CU108" s="47"/>
      <c r="CV108" s="47"/>
      <c r="CW108" s="47"/>
      <c r="CX108" s="47"/>
      <c r="CZ108" s="4"/>
      <c r="DA108" s="47"/>
      <c r="DB108" s="47"/>
      <c r="DC108" s="47"/>
      <c r="DD108" s="47"/>
      <c r="DE108" s="47"/>
      <c r="DF108" s="47"/>
      <c r="DG108" s="47"/>
      <c r="DH108" s="47"/>
      <c r="DI108" s="47"/>
      <c r="DJ108" s="47"/>
      <c r="DK108" s="47"/>
      <c r="DL108" s="47"/>
      <c r="DM108" s="47"/>
      <c r="DN108" s="47"/>
      <c r="DO108" s="47"/>
      <c r="DP108" s="47"/>
      <c r="DQ108" s="47"/>
      <c r="DR108" s="47"/>
      <c r="DS108" s="47"/>
      <c r="DT108" s="47"/>
      <c r="DU108" s="47"/>
      <c r="DV108" s="47"/>
      <c r="DW108" s="47"/>
      <c r="DX108" s="47"/>
      <c r="DY108" s="47"/>
      <c r="DZ108" s="47"/>
      <c r="EA108" s="47"/>
      <c r="EB108" s="47"/>
      <c r="EC108" s="47"/>
      <c r="ED108" s="47"/>
      <c r="EE108" s="47"/>
      <c r="EF108" s="47"/>
      <c r="EG108" s="47"/>
      <c r="EH108" s="47"/>
      <c r="EI108" s="47"/>
      <c r="EJ108" s="47"/>
      <c r="EK108" s="47"/>
      <c r="EL108" s="47"/>
      <c r="EM108" s="47"/>
      <c r="EN108" s="47"/>
      <c r="EO108" s="47"/>
      <c r="EP108" s="47"/>
      <c r="EQ108" s="47"/>
      <c r="ER108" s="47"/>
      <c r="ES108" s="47"/>
      <c r="ET108" s="47"/>
      <c r="EU108" s="47"/>
      <c r="EV108" s="47"/>
      <c r="EW108" s="47"/>
      <c r="EX108" s="47"/>
      <c r="EY108" s="47"/>
      <c r="EZ108" s="47"/>
      <c r="FA108" s="47"/>
      <c r="FB108" s="47"/>
      <c r="FC108" s="47"/>
      <c r="FD108" s="47"/>
      <c r="FE108" s="47"/>
      <c r="FF108" s="47"/>
      <c r="FG108" s="47"/>
      <c r="FH108" s="47"/>
      <c r="FI108" s="47"/>
      <c r="FJ108" s="47"/>
      <c r="FK108" s="47"/>
      <c r="FL108" s="47"/>
      <c r="FM108" s="47"/>
      <c r="FN108" s="47"/>
      <c r="FO108" s="47"/>
      <c r="FP108" s="47"/>
      <c r="FQ108" s="47"/>
      <c r="FR108" s="47"/>
      <c r="FS108" s="47"/>
      <c r="FT108" s="47"/>
      <c r="FU108" s="47"/>
      <c r="FV108" s="47"/>
      <c r="FW108" s="47"/>
      <c r="FX108" s="47"/>
      <c r="FY108" s="47"/>
      <c r="FZ108" s="47"/>
      <c r="GA108" s="47"/>
      <c r="GB108" s="47"/>
      <c r="GC108" s="47"/>
      <c r="GD108" s="47"/>
      <c r="GE108" s="47"/>
      <c r="GF108" s="47"/>
    </row>
    <row r="109" spans="1:196" s="185" customFormat="1" ht="15" customHeight="1" x14ac:dyDescent="0.25">
      <c r="A109" s="66"/>
      <c r="C109" s="67"/>
      <c r="D109" s="67"/>
      <c r="E109" s="67"/>
      <c r="F109" s="67"/>
      <c r="G109" s="67"/>
      <c r="H109" s="67"/>
      <c r="I109" s="230" t="s">
        <v>541</v>
      </c>
      <c r="J109" s="109">
        <v>1</v>
      </c>
      <c r="K109"/>
      <c r="L109" s="187"/>
      <c r="O109"/>
      <c r="P109"/>
      <c r="Q109"/>
      <c r="R109"/>
      <c r="S109"/>
      <c r="T109" s="67"/>
      <c r="U109" s="67"/>
      <c r="V109" s="47"/>
      <c r="W109" s="306"/>
      <c r="X109" s="47"/>
      <c r="Y109" s="259"/>
      <c r="Z109" s="47"/>
      <c r="AA109" s="47"/>
      <c r="AB109" s="47"/>
      <c r="AC109" s="259"/>
      <c r="AD109" s="47"/>
      <c r="AE109" s="47"/>
      <c r="AF109" s="47"/>
      <c r="AG109" s="47"/>
      <c r="AH109" s="47"/>
      <c r="AI109" s="47"/>
      <c r="AJ109" s="47"/>
      <c r="AK109" s="47"/>
      <c r="AL109" s="47"/>
      <c r="AM109" s="47"/>
      <c r="AN109" s="47"/>
      <c r="AO109" s="230" t="s">
        <v>529</v>
      </c>
      <c r="AP109" s="109">
        <v>1</v>
      </c>
      <c r="AQ109" s="249" t="e">
        <f>AVERAGE(AR109:AX109)</f>
        <v>#DIV/0!</v>
      </c>
      <c r="AR109" s="82" t="s">
        <v>1153</v>
      </c>
      <c r="AS109" s="82"/>
      <c r="AT109" s="82"/>
      <c r="AU109" s="82"/>
      <c r="AV109" s="82"/>
      <c r="AW109" s="82"/>
      <c r="AX109" s="86"/>
      <c r="AY109" s="82"/>
      <c r="AZ109" s="82"/>
      <c r="BA109" s="82"/>
      <c r="BB109" s="273"/>
      <c r="BC109" s="265"/>
      <c r="BD109" s="47"/>
      <c r="BE109" s="47"/>
      <c r="BF109" s="47"/>
      <c r="BH109" s="47"/>
      <c r="BI109" s="47"/>
      <c r="BJ109" s="47"/>
      <c r="BK109" s="47"/>
      <c r="BL109" s="47"/>
      <c r="BM109" s="47"/>
      <c r="BN109" s="47"/>
      <c r="BO109" s="47"/>
      <c r="BP109" s="47"/>
      <c r="BQ109" s="47"/>
      <c r="BR109" s="47"/>
      <c r="BS109" s="47"/>
      <c r="BT109" s="47"/>
      <c r="BU109" s="47"/>
      <c r="BV109" s="47"/>
      <c r="BW109" s="47"/>
      <c r="BX109" s="47"/>
      <c r="BY109" s="47"/>
      <c r="BZ109" s="47"/>
      <c r="CA109" s="47"/>
      <c r="CB109" s="47"/>
      <c r="CE109" s="47"/>
      <c r="CF109" s="47"/>
      <c r="CG109" s="47"/>
      <c r="CH109" s="47"/>
      <c r="CI109" s="47"/>
      <c r="CJ109" s="47"/>
      <c r="CK109" s="55"/>
      <c r="CL109" s="55"/>
      <c r="CM109" s="55"/>
      <c r="CN109" s="55"/>
      <c r="CO109" s="55"/>
      <c r="CP109" s="55"/>
      <c r="CQ109" s="55"/>
      <c r="CR109" s="55"/>
      <c r="CS109" s="47"/>
      <c r="CT109" s="47"/>
      <c r="CU109" s="47"/>
      <c r="CV109" s="47"/>
      <c r="CW109" s="47"/>
      <c r="CX109" s="47"/>
      <c r="CZ109" s="4"/>
      <c r="DA109" s="47"/>
      <c r="DB109" s="47"/>
      <c r="DC109" s="47"/>
      <c r="DD109" s="47"/>
      <c r="DE109" s="47"/>
      <c r="DF109" s="47"/>
      <c r="DG109" s="47"/>
      <c r="DH109" s="47"/>
      <c r="DI109" s="47"/>
      <c r="DJ109" s="47"/>
      <c r="DK109" s="47"/>
      <c r="DL109" s="47"/>
      <c r="DM109" s="47"/>
      <c r="DN109" s="47"/>
      <c r="DO109" s="47"/>
      <c r="DP109" s="47"/>
      <c r="DQ109" s="47"/>
      <c r="DR109" s="47"/>
      <c r="DS109" s="47"/>
      <c r="DT109" s="47"/>
      <c r="DU109" s="47"/>
      <c r="DV109" s="47"/>
      <c r="DW109" s="47"/>
      <c r="DX109" s="47"/>
      <c r="DY109" s="47"/>
      <c r="DZ109" s="47"/>
      <c r="EA109" s="47"/>
      <c r="EB109" s="47"/>
      <c r="EC109" s="47"/>
      <c r="ED109" s="47"/>
      <c r="EE109" s="47"/>
      <c r="EF109" s="47"/>
      <c r="EG109" s="47"/>
      <c r="EH109" s="47"/>
      <c r="EI109" s="47"/>
      <c r="EJ109" s="47"/>
      <c r="EK109" s="47"/>
      <c r="EL109" s="47"/>
      <c r="EM109" s="47"/>
      <c r="EN109" s="47"/>
      <c r="EO109" s="47"/>
      <c r="EP109" s="47"/>
      <c r="EQ109" s="47"/>
      <c r="ER109" s="47"/>
      <c r="ES109" s="47"/>
      <c r="ET109" s="47"/>
      <c r="EU109" s="47"/>
      <c r="EV109" s="47"/>
      <c r="EW109" s="47"/>
      <c r="EX109" s="47"/>
      <c r="EY109" s="47"/>
      <c r="EZ109" s="47"/>
      <c r="FA109" s="47"/>
      <c r="FB109" s="47"/>
      <c r="FC109" s="47"/>
      <c r="FD109" s="47"/>
      <c r="FE109" s="47"/>
      <c r="FF109" s="47"/>
      <c r="FG109" s="47"/>
      <c r="FH109" s="47"/>
      <c r="FI109" s="47"/>
      <c r="FJ109" s="47"/>
      <c r="FK109" s="47"/>
      <c r="FL109" s="47"/>
      <c r="FM109" s="47"/>
      <c r="FN109" s="47"/>
      <c r="FO109" s="47"/>
      <c r="FP109" s="47"/>
      <c r="FQ109" s="47"/>
      <c r="FR109" s="47"/>
      <c r="FS109" s="47"/>
      <c r="FT109" s="47"/>
      <c r="FU109" s="47"/>
      <c r="FV109" s="47"/>
      <c r="FW109" s="47"/>
      <c r="FX109" s="47"/>
      <c r="FY109" s="47"/>
      <c r="FZ109" s="47"/>
      <c r="GA109" s="47"/>
      <c r="GB109" s="47"/>
      <c r="GC109" s="47"/>
      <c r="GD109" s="47"/>
      <c r="GE109" s="47"/>
      <c r="GF109" s="47"/>
      <c r="GG109" s="47"/>
      <c r="GH109" s="47"/>
      <c r="GI109" s="47"/>
      <c r="GJ109" s="47"/>
    </row>
    <row r="110" spans="1:196" s="185" customFormat="1" ht="15" customHeight="1" thickBot="1" x14ac:dyDescent="0.3">
      <c r="A110" s="66"/>
      <c r="C110" s="186"/>
      <c r="E110" s="67"/>
      <c r="F110" s="67"/>
      <c r="G110" s="67"/>
      <c r="I110" s="230" t="s">
        <v>529</v>
      </c>
      <c r="J110" s="109">
        <v>1</v>
      </c>
      <c r="K110"/>
      <c r="L110" s="187"/>
      <c r="T110"/>
      <c r="U110" s="67"/>
      <c r="V110" s="47"/>
      <c r="W110" s="306"/>
      <c r="X110" s="47"/>
      <c r="Y110" s="259"/>
      <c r="Z110" s="47"/>
      <c r="AA110" s="47"/>
      <c r="AB110" s="47"/>
      <c r="AC110" s="259"/>
      <c r="AD110" s="47"/>
      <c r="AE110" s="47"/>
      <c r="AF110" s="47"/>
      <c r="AI110" s="47"/>
      <c r="AJ110" s="47"/>
      <c r="AK110" s="47"/>
      <c r="AL110" s="47"/>
      <c r="AM110" s="47"/>
      <c r="AN110" s="47"/>
      <c r="AO110" s="120" t="s">
        <v>67</v>
      </c>
      <c r="AP110" s="105">
        <f>SUM(AP104:AP109)</f>
        <v>7</v>
      </c>
      <c r="AS110" s="67"/>
      <c r="AT110" s="67"/>
      <c r="AU110" s="67"/>
      <c r="AV110" s="47"/>
      <c r="AW110" s="47"/>
      <c r="AX110" s="55"/>
      <c r="AY110" s="55"/>
      <c r="AZ110" s="55"/>
      <c r="BA110" s="55"/>
      <c r="BB110" s="282"/>
      <c r="BC110" s="265"/>
      <c r="BD110" s="47"/>
      <c r="BE110" s="47"/>
      <c r="BF110" s="47"/>
      <c r="BI110" s="47"/>
      <c r="BJ110" s="47"/>
      <c r="BK110" s="47"/>
      <c r="BL110" s="47"/>
      <c r="BM110" s="47"/>
      <c r="BN110" s="47"/>
      <c r="BO110" s="47"/>
      <c r="BP110" s="47"/>
      <c r="BQ110" s="47"/>
      <c r="BR110" s="47"/>
      <c r="BS110" s="47"/>
      <c r="BT110" s="47"/>
      <c r="BU110" s="47"/>
      <c r="BV110" s="47"/>
      <c r="BW110" s="47"/>
      <c r="BX110" s="47"/>
      <c r="BY110" s="47"/>
      <c r="BZ110" s="47"/>
      <c r="CA110" s="47"/>
      <c r="CB110" s="47"/>
      <c r="CE110" s="47"/>
      <c r="CF110" s="47"/>
      <c r="CG110" s="47"/>
      <c r="CH110" s="47"/>
      <c r="CI110" s="47"/>
      <c r="CJ110" s="47"/>
      <c r="CK110" s="55"/>
      <c r="CL110" s="55"/>
      <c r="CM110" s="55"/>
      <c r="CN110" s="55"/>
      <c r="CO110" s="55"/>
      <c r="CP110" s="55"/>
      <c r="CQ110" s="55"/>
      <c r="CR110" s="55"/>
      <c r="CS110" s="47"/>
      <c r="CT110" s="47"/>
      <c r="CU110" s="47"/>
      <c r="CV110" s="47"/>
      <c r="CW110" s="47"/>
      <c r="CX110" s="47"/>
      <c r="CY110" s="4"/>
      <c r="CZ110" s="4"/>
      <c r="DA110" s="47"/>
      <c r="DB110" s="47"/>
      <c r="DC110" s="47"/>
      <c r="DD110" s="47"/>
      <c r="DE110" s="47"/>
      <c r="DF110" s="47"/>
      <c r="DG110" s="47"/>
      <c r="DH110" s="47"/>
      <c r="DI110" s="47"/>
      <c r="DJ110" s="47"/>
      <c r="DK110" s="47"/>
      <c r="DL110" s="47"/>
      <c r="DM110" s="47"/>
      <c r="DN110" s="47"/>
      <c r="DO110" s="47"/>
      <c r="DP110" s="47"/>
      <c r="DQ110" s="47"/>
      <c r="DR110" s="47"/>
      <c r="DS110" s="47"/>
      <c r="DT110" s="47"/>
      <c r="DU110" s="47"/>
      <c r="DV110" s="47"/>
      <c r="DW110" s="47"/>
      <c r="DX110" s="47"/>
      <c r="DY110" s="47"/>
      <c r="DZ110" s="47"/>
      <c r="EA110" s="47"/>
      <c r="EB110" s="47"/>
      <c r="EC110" s="47"/>
      <c r="ED110" s="47"/>
      <c r="EE110" s="47"/>
      <c r="EF110" s="47"/>
      <c r="EG110" s="47"/>
      <c r="EH110" s="47"/>
      <c r="EI110" s="47"/>
      <c r="EJ110" s="47"/>
      <c r="EK110" s="47"/>
      <c r="EL110" s="47"/>
      <c r="EM110" s="47"/>
      <c r="EN110" s="47"/>
      <c r="EO110" s="47"/>
      <c r="EP110" s="47"/>
      <c r="EQ110" s="47"/>
      <c r="ER110" s="47"/>
      <c r="ES110" s="47"/>
      <c r="ET110" s="47"/>
      <c r="EU110" s="47"/>
      <c r="EV110" s="47"/>
      <c r="EW110" s="47"/>
      <c r="EX110" s="47"/>
      <c r="EY110" s="47"/>
      <c r="EZ110" s="47"/>
      <c r="FA110" s="47"/>
      <c r="FB110" s="47"/>
      <c r="FC110" s="47"/>
      <c r="FD110" s="47"/>
      <c r="FE110" s="47"/>
      <c r="FF110" s="47"/>
      <c r="FG110" s="47"/>
      <c r="FH110" s="47"/>
      <c r="FI110" s="47"/>
      <c r="FJ110" s="47"/>
      <c r="FK110" s="47"/>
      <c r="FL110" s="47"/>
      <c r="FM110" s="47"/>
      <c r="FN110" s="47"/>
      <c r="FO110" s="47"/>
      <c r="FP110" s="47"/>
      <c r="FQ110" s="47"/>
      <c r="FR110" s="47"/>
      <c r="FS110" s="47"/>
      <c r="FT110" s="47"/>
      <c r="FU110" s="47"/>
      <c r="FV110" s="47"/>
      <c r="FW110" s="47"/>
      <c r="FX110" s="47"/>
      <c r="FY110" s="47"/>
      <c r="FZ110" s="47"/>
      <c r="GA110" s="47"/>
      <c r="GB110" s="47"/>
      <c r="GC110" s="47"/>
      <c r="GD110" s="47"/>
      <c r="GE110" s="47"/>
      <c r="GF110" s="47"/>
      <c r="GG110" s="47"/>
      <c r="GH110" s="47"/>
      <c r="GI110" s="47"/>
      <c r="GJ110" s="47"/>
      <c r="GK110" s="47"/>
      <c r="GL110" s="47"/>
      <c r="GM110" s="47"/>
      <c r="GN110" s="47"/>
    </row>
    <row r="111" spans="1:196" s="185" customFormat="1" ht="15" customHeight="1" thickBot="1" x14ac:dyDescent="0.3">
      <c r="A111" s="66"/>
      <c r="C111" s="186"/>
      <c r="E111" s="67"/>
      <c r="F111" s="67"/>
      <c r="G111" s="67"/>
      <c r="I111" s="230" t="s">
        <v>527</v>
      </c>
      <c r="J111" s="109">
        <v>1</v>
      </c>
      <c r="K111"/>
      <c r="L111" s="63"/>
      <c r="M111" s="4"/>
      <c r="N111" s="4"/>
      <c r="T111"/>
      <c r="U111" s="67"/>
      <c r="V111" s="47"/>
      <c r="W111" s="306"/>
      <c r="X111" s="47"/>
      <c r="Y111" s="259"/>
      <c r="Z111" s="47"/>
      <c r="AA111" s="47"/>
      <c r="AB111" s="47"/>
      <c r="AC111" s="259"/>
      <c r="AD111" s="47"/>
      <c r="AE111" s="47"/>
      <c r="AF111" s="47"/>
      <c r="AG111" s="47"/>
      <c r="AH111" s="47"/>
      <c r="AK111" s="47"/>
      <c r="AL111" s="47"/>
      <c r="AM111" s="47"/>
      <c r="AN111" s="47"/>
      <c r="AQ111" s="67"/>
      <c r="AR111" s="67"/>
      <c r="AS111" s="292"/>
      <c r="AT111" s="292"/>
      <c r="AU111" s="292"/>
      <c r="AV111" s="292"/>
      <c r="AW111" s="292"/>
      <c r="AX111" s="292"/>
      <c r="AY111" s="292"/>
      <c r="AZ111" s="292"/>
      <c r="BA111" s="292"/>
      <c r="BB111" s="293"/>
      <c r="BC111" s="265"/>
      <c r="BD111" s="47"/>
      <c r="BE111" s="47"/>
      <c r="BF111" s="47"/>
      <c r="BI111" s="47"/>
      <c r="BJ111" s="47"/>
      <c r="BK111" s="47"/>
      <c r="BL111" s="47"/>
      <c r="BM111" s="47"/>
      <c r="BN111" s="47"/>
      <c r="BO111" s="47"/>
      <c r="BP111" s="47"/>
      <c r="BQ111" s="47"/>
      <c r="BR111" s="47"/>
      <c r="BS111" s="47"/>
      <c r="BT111" s="47"/>
      <c r="BU111" s="47"/>
      <c r="BV111" s="47"/>
      <c r="BW111" s="47"/>
      <c r="BX111" s="47"/>
      <c r="BY111" s="47"/>
      <c r="BZ111" s="47"/>
      <c r="CA111" s="47"/>
      <c r="CB111" s="47"/>
      <c r="CC111" s="47"/>
      <c r="CD111" s="47"/>
      <c r="CE111" s="47"/>
      <c r="CF111" s="47"/>
      <c r="CG111" s="47"/>
      <c r="CH111" s="47"/>
      <c r="CI111" s="47"/>
      <c r="CJ111" s="47"/>
      <c r="CK111" s="55"/>
      <c r="CL111" s="55"/>
      <c r="CM111" s="55"/>
      <c r="CN111" s="55"/>
      <c r="CO111" s="55"/>
      <c r="CP111" s="55"/>
      <c r="CQ111" s="55"/>
      <c r="CR111" s="55"/>
      <c r="CS111" s="47"/>
      <c r="CT111" s="47"/>
      <c r="CU111" s="47"/>
      <c r="CV111" s="47"/>
      <c r="CW111" s="47"/>
      <c r="CX111" s="47"/>
      <c r="CY111" s="4"/>
      <c r="CZ111" s="4"/>
      <c r="DA111" s="47"/>
      <c r="DB111" s="47"/>
      <c r="DC111" s="47"/>
      <c r="DD111" s="47"/>
      <c r="DE111" s="47"/>
      <c r="DF111" s="47"/>
      <c r="DG111" s="47"/>
      <c r="DH111" s="47"/>
      <c r="DI111" s="47"/>
      <c r="DJ111" s="47"/>
      <c r="DK111" s="47"/>
      <c r="DL111" s="47"/>
      <c r="DM111" s="47"/>
      <c r="DN111" s="47"/>
      <c r="DO111" s="47"/>
      <c r="DP111" s="47"/>
      <c r="DQ111" s="47"/>
      <c r="DR111" s="47"/>
      <c r="DS111" s="47"/>
      <c r="DT111" s="47"/>
      <c r="DU111" s="47"/>
      <c r="DV111" s="47"/>
      <c r="DW111" s="47"/>
      <c r="DX111" s="47"/>
      <c r="DY111" s="47"/>
      <c r="DZ111" s="47"/>
      <c r="EA111" s="47"/>
      <c r="EB111" s="47"/>
      <c r="EC111" s="47"/>
      <c r="ED111" s="47"/>
      <c r="EE111" s="47"/>
      <c r="EF111" s="47"/>
      <c r="EG111" s="47"/>
      <c r="EH111" s="47"/>
      <c r="EI111" s="47"/>
      <c r="EJ111" s="47"/>
      <c r="EK111" s="47"/>
      <c r="EL111" s="47"/>
      <c r="EM111" s="47"/>
      <c r="EN111" s="47"/>
      <c r="EO111" s="47"/>
      <c r="EP111" s="47"/>
      <c r="EQ111" s="47"/>
      <c r="ER111" s="47"/>
      <c r="ES111" s="47"/>
      <c r="ET111" s="47"/>
      <c r="EU111" s="47"/>
      <c r="EV111" s="47"/>
      <c r="EW111" s="47"/>
      <c r="EX111" s="47"/>
      <c r="EY111" s="47"/>
      <c r="EZ111" s="47"/>
      <c r="FA111" s="47"/>
      <c r="FB111" s="47"/>
      <c r="FC111" s="47"/>
      <c r="FD111" s="47"/>
      <c r="FE111" s="47"/>
      <c r="FF111" s="47"/>
      <c r="FG111" s="47"/>
      <c r="FH111" s="47"/>
      <c r="FI111" s="47"/>
      <c r="FJ111" s="47"/>
      <c r="FK111" s="47"/>
      <c r="FL111" s="47"/>
      <c r="FM111" s="47"/>
      <c r="FN111" s="47"/>
      <c r="FO111" s="47"/>
      <c r="FP111" s="47"/>
      <c r="FQ111" s="47"/>
      <c r="FR111" s="47"/>
      <c r="FS111" s="47"/>
      <c r="FT111" s="47"/>
      <c r="FU111" s="47"/>
      <c r="FV111" s="47"/>
      <c r="FW111" s="47"/>
      <c r="FX111" s="47"/>
      <c r="FY111" s="47"/>
      <c r="FZ111" s="47"/>
      <c r="GA111" s="47"/>
      <c r="GB111" s="47"/>
      <c r="GC111" s="47"/>
      <c r="GD111" s="47"/>
      <c r="GE111" s="47"/>
      <c r="GF111" s="47"/>
      <c r="GG111" s="47"/>
      <c r="GH111" s="47"/>
      <c r="GI111" s="47"/>
      <c r="GJ111" s="47"/>
      <c r="GK111" s="47"/>
      <c r="GL111" s="47"/>
      <c r="GM111" s="47"/>
      <c r="GN111" s="47"/>
    </row>
    <row r="112" spans="1:196" s="185" customFormat="1" ht="15" customHeight="1" thickBot="1" x14ac:dyDescent="0.3">
      <c r="A112" s="66"/>
      <c r="C112" s="186"/>
      <c r="I112" s="235" t="s">
        <v>67</v>
      </c>
      <c r="J112" s="119">
        <f>SUM(J106:J111)</f>
        <v>7</v>
      </c>
      <c r="K112" s="187"/>
      <c r="L112" s="63"/>
      <c r="M112" s="4"/>
      <c r="N112" s="4"/>
      <c r="V112" s="47"/>
      <c r="W112" s="306"/>
      <c r="X112" s="47"/>
      <c r="Y112" s="259"/>
      <c r="Z112" s="47"/>
      <c r="AA112" s="47"/>
      <c r="AB112" s="47"/>
      <c r="AC112" s="259"/>
      <c r="AE112" s="47"/>
      <c r="AF112" s="47"/>
      <c r="AG112" s="47"/>
      <c r="AH112" s="47"/>
      <c r="AI112" s="47"/>
      <c r="AJ112" s="47"/>
      <c r="AO112" s="121" t="s">
        <v>67</v>
      </c>
      <c r="AP112" s="122">
        <f>AP89+AP100+AP110</f>
        <v>65</v>
      </c>
      <c r="AQ112"/>
      <c r="AR112" s="67"/>
      <c r="AU112" s="187"/>
      <c r="AV112" s="47"/>
      <c r="AW112" s="47"/>
      <c r="AX112" s="55"/>
      <c r="AY112" s="55"/>
      <c r="AZ112" s="55"/>
      <c r="BA112" s="55"/>
      <c r="BB112" s="282"/>
      <c r="BC112" s="103"/>
      <c r="BD112" s="47"/>
      <c r="BE112" s="47"/>
      <c r="BF112" s="47"/>
      <c r="BI112" s="47"/>
      <c r="BJ112" s="47"/>
      <c r="BK112" s="47"/>
      <c r="BL112" s="47"/>
      <c r="BM112" s="47"/>
      <c r="BN112" s="47"/>
      <c r="BO112" s="47"/>
      <c r="BP112" s="47"/>
      <c r="BQ112" s="47"/>
      <c r="BR112" s="47"/>
      <c r="BS112" s="47"/>
      <c r="BT112" s="47"/>
      <c r="BU112" s="47"/>
      <c r="BV112" s="47"/>
      <c r="BW112" s="47"/>
      <c r="BX112" s="47"/>
      <c r="BY112" s="47"/>
      <c r="BZ112" s="47"/>
      <c r="CA112" s="47"/>
      <c r="CB112" s="47"/>
      <c r="CC112" s="47"/>
      <c r="CD112" s="47"/>
      <c r="CE112" s="47"/>
      <c r="CF112" s="47"/>
      <c r="CG112" s="47"/>
      <c r="CH112" s="47"/>
      <c r="CI112" s="47"/>
      <c r="CJ112" s="47"/>
      <c r="CK112" s="55"/>
      <c r="CL112" s="55"/>
      <c r="CM112" s="55"/>
      <c r="CN112" s="55"/>
      <c r="CO112" s="55"/>
      <c r="CP112" s="55"/>
      <c r="CQ112" s="55"/>
      <c r="CR112" s="55"/>
      <c r="CS112" s="47"/>
      <c r="CT112" s="47"/>
      <c r="CU112" s="47"/>
      <c r="CV112" s="47"/>
      <c r="CW112" s="47"/>
      <c r="CX112" s="47"/>
      <c r="CY112" s="4"/>
      <c r="CZ112" s="4"/>
    </row>
    <row r="113" spans="1:104" s="185" customFormat="1" ht="15" customHeight="1" thickBot="1" x14ac:dyDescent="0.3">
      <c r="A113" s="66"/>
      <c r="C113" s="186"/>
      <c r="I113" s="228"/>
      <c r="K113" s="187"/>
      <c r="L113" s="63"/>
      <c r="M113" s="4"/>
      <c r="N113" s="4"/>
      <c r="V113" s="47"/>
      <c r="W113" s="306"/>
      <c r="X113" s="47"/>
      <c r="Y113" s="259"/>
      <c r="Z113" s="47"/>
      <c r="AA113" s="47"/>
      <c r="AB113" s="47"/>
      <c r="AC113" s="259"/>
      <c r="AD113" s="47"/>
      <c r="AE113" s="47"/>
      <c r="AG113" s="47"/>
      <c r="AH113" s="47"/>
      <c r="AI113" s="47"/>
      <c r="AJ113" s="47"/>
      <c r="AK113" s="47"/>
      <c r="AL113" s="47"/>
      <c r="AM113" s="47"/>
      <c r="AN113" s="47"/>
      <c r="AQ113" s="291"/>
      <c r="AR113" s="292"/>
      <c r="AS113" s="63"/>
      <c r="AT113" s="64"/>
      <c r="AU113" s="4"/>
      <c r="AV113" s="4"/>
      <c r="AW113" s="4"/>
      <c r="AX113" s="65"/>
      <c r="AY113" s="65"/>
      <c r="AZ113" s="65"/>
      <c r="BA113" s="65"/>
      <c r="BB113" s="283"/>
      <c r="BC113" s="103"/>
      <c r="BD113" s="47"/>
      <c r="BE113" s="47"/>
      <c r="BF113" s="47"/>
      <c r="BI113" s="47"/>
      <c r="BJ113" s="47"/>
      <c r="BK113" s="47"/>
      <c r="BL113" s="47"/>
      <c r="BM113" s="47"/>
      <c r="BN113" s="47"/>
      <c r="BO113" s="47"/>
      <c r="BP113" s="47"/>
      <c r="BQ113" s="47"/>
      <c r="BR113" s="47"/>
      <c r="BS113" s="47"/>
      <c r="BV113" s="47"/>
      <c r="BW113" s="47"/>
      <c r="BX113" s="47"/>
      <c r="BY113" s="47"/>
      <c r="BZ113" s="47"/>
      <c r="CA113" s="47"/>
      <c r="CB113" s="47"/>
      <c r="CC113" s="47"/>
      <c r="CD113" s="47"/>
      <c r="CE113" s="47"/>
      <c r="CF113" s="47"/>
      <c r="CG113" s="47"/>
      <c r="CH113" s="47"/>
      <c r="CI113" s="47"/>
      <c r="CJ113" s="47"/>
      <c r="CK113" s="55"/>
      <c r="CL113" s="55"/>
      <c r="CM113" s="55"/>
      <c r="CN113" s="55"/>
      <c r="CO113" s="55"/>
      <c r="CP113" s="55"/>
      <c r="CQ113" s="55"/>
      <c r="CR113" s="55"/>
      <c r="CS113" s="47"/>
      <c r="CT113" s="47"/>
      <c r="CU113" s="47"/>
      <c r="CV113" s="47"/>
      <c r="CW113" s="47"/>
      <c r="CX113" s="47"/>
      <c r="CY113" s="4"/>
      <c r="CZ113" s="4"/>
    </row>
    <row r="114" spans="1:104" s="185" customFormat="1" ht="15" customHeight="1" thickBot="1" x14ac:dyDescent="0.3">
      <c r="A114" s="66"/>
      <c r="C114" s="186"/>
      <c r="I114" s="233" t="s">
        <v>67</v>
      </c>
      <c r="J114" s="122">
        <f>J115+J102+J90+J112</f>
        <v>65</v>
      </c>
      <c r="K114" s="187"/>
      <c r="L114" s="63"/>
      <c r="M114" s="4"/>
      <c r="N114" s="4"/>
      <c r="V114" s="47"/>
      <c r="W114" s="306"/>
      <c r="X114" s="47"/>
      <c r="Y114" s="259"/>
      <c r="Z114" s="47"/>
      <c r="AA114" s="47"/>
      <c r="AB114" s="47"/>
      <c r="AC114" s="259"/>
      <c r="AD114" s="47"/>
      <c r="AE114" s="47"/>
      <c r="AG114" s="47"/>
      <c r="AH114" s="47"/>
      <c r="AI114" s="47"/>
      <c r="AJ114" s="47"/>
      <c r="AK114" s="47"/>
      <c r="AL114" s="47"/>
      <c r="AM114" s="47"/>
      <c r="AN114" s="47"/>
      <c r="AO114"/>
      <c r="AP114"/>
      <c r="AQ114"/>
      <c r="AR114" s="208"/>
      <c r="AU114" s="187"/>
      <c r="AV114" s="47"/>
      <c r="AW114" s="47"/>
      <c r="AX114" s="55"/>
      <c r="AY114" s="55"/>
      <c r="AZ114" s="55"/>
      <c r="BA114" s="55"/>
      <c r="BB114" s="282"/>
      <c r="BC114" s="103"/>
      <c r="BD114" s="47"/>
      <c r="BE114" s="47"/>
      <c r="BF114" s="47"/>
      <c r="BI114" s="47"/>
      <c r="BQ114" s="47"/>
      <c r="BR114" s="47"/>
      <c r="BS114" s="47"/>
      <c r="BV114" s="47"/>
      <c r="BW114" s="47"/>
      <c r="BX114" s="47"/>
      <c r="BY114" s="47"/>
      <c r="BZ114" s="47"/>
      <c r="CA114" s="47"/>
      <c r="CB114" s="47"/>
      <c r="CC114" s="47"/>
      <c r="CD114" s="47"/>
      <c r="CE114" s="47"/>
      <c r="CF114" s="47"/>
      <c r="CG114" s="47"/>
      <c r="CH114" s="47"/>
      <c r="CI114" s="47"/>
      <c r="CJ114" s="47"/>
      <c r="CK114" s="55"/>
      <c r="CL114" s="55"/>
      <c r="CM114" s="55"/>
      <c r="CN114" s="55"/>
      <c r="CO114" s="55"/>
      <c r="CP114" s="55"/>
      <c r="CQ114" s="55"/>
      <c r="CR114" s="55"/>
      <c r="CS114" s="47"/>
      <c r="CT114" s="47"/>
      <c r="CU114" s="47"/>
      <c r="CV114" s="47"/>
      <c r="CW114" s="47"/>
      <c r="CX114" s="47"/>
      <c r="CY114" s="4"/>
      <c r="CZ114" s="4"/>
    </row>
    <row r="115" spans="1:104" s="185" customFormat="1" ht="15" customHeight="1" x14ac:dyDescent="0.25">
      <c r="A115" s="66"/>
      <c r="C115" s="186"/>
      <c r="I115" s="346"/>
      <c r="J115" s="347"/>
      <c r="K115" s="187"/>
      <c r="L115" s="63"/>
      <c r="M115" s="4"/>
      <c r="N115" s="4"/>
      <c r="V115" s="47"/>
      <c r="W115" s="306"/>
      <c r="X115" s="47"/>
      <c r="Y115" s="259"/>
      <c r="Z115" s="47"/>
      <c r="AA115" s="47"/>
      <c r="AB115" s="47"/>
      <c r="AC115" s="259"/>
      <c r="AD115" s="47"/>
      <c r="AG115" s="47"/>
      <c r="AH115" s="47"/>
      <c r="AI115" s="47"/>
      <c r="AJ115" s="47"/>
      <c r="AK115" s="47"/>
      <c r="AL115" s="47"/>
      <c r="AM115" s="47"/>
      <c r="AN115" s="47"/>
      <c r="BC115" s="267"/>
      <c r="BD115" s="47"/>
      <c r="BE115" s="47"/>
      <c r="BF115" s="47"/>
      <c r="BI115" s="47"/>
      <c r="BR115" s="47"/>
      <c r="BS115" s="47"/>
      <c r="BV115" s="47"/>
      <c r="BW115" s="47"/>
      <c r="BX115" s="47"/>
      <c r="BY115" s="47"/>
      <c r="BZ115" s="47"/>
      <c r="CA115" s="47"/>
      <c r="CB115" s="47"/>
      <c r="CC115" s="47"/>
      <c r="CD115" s="47"/>
      <c r="CE115" s="47"/>
      <c r="CF115" s="47"/>
      <c r="CG115" s="47"/>
      <c r="CH115" s="47"/>
      <c r="CI115" s="47"/>
      <c r="CJ115" s="47"/>
      <c r="CK115" s="55"/>
      <c r="CL115" s="55"/>
      <c r="CM115" s="55"/>
      <c r="CN115" s="55"/>
      <c r="CO115" s="55"/>
      <c r="CP115" s="55"/>
      <c r="CQ115" s="55"/>
      <c r="CR115" s="55"/>
      <c r="CS115" s="47"/>
      <c r="CT115" s="47"/>
      <c r="CU115" s="47"/>
      <c r="CV115" s="47"/>
      <c r="CW115" s="47"/>
      <c r="CX115" s="47"/>
      <c r="CY115" s="4"/>
      <c r="CZ115" s="4"/>
    </row>
    <row r="116" spans="1:104" s="185" customFormat="1" ht="15" customHeight="1" x14ac:dyDescent="0.25">
      <c r="A116" s="66"/>
      <c r="C116" s="186"/>
      <c r="I116" s="234"/>
      <c r="J116" s="4"/>
      <c r="K116" s="187"/>
      <c r="L116" s="63"/>
      <c r="M116" s="4"/>
      <c r="N116" s="4"/>
      <c r="V116" s="47"/>
      <c r="W116" s="306"/>
      <c r="X116" s="47"/>
      <c r="Y116" s="259"/>
      <c r="Z116" s="47"/>
      <c r="AA116" s="47"/>
      <c r="AB116" s="47"/>
      <c r="AC116" s="259"/>
      <c r="AD116" s="47"/>
      <c r="AF116" s="47"/>
      <c r="AG116" s="47"/>
      <c r="AH116" s="47"/>
      <c r="AI116" s="47"/>
      <c r="AJ116" s="47"/>
      <c r="AK116" s="47"/>
      <c r="AL116" s="47"/>
      <c r="AM116" s="47"/>
      <c r="AN116" s="47"/>
      <c r="BC116" s="267"/>
      <c r="BD116" s="47"/>
      <c r="BE116" s="47"/>
      <c r="BF116" s="47"/>
      <c r="BI116" s="47"/>
      <c r="BR116" s="47"/>
      <c r="BS116" s="47"/>
      <c r="BT116" s="47"/>
      <c r="BU116" s="47"/>
      <c r="BV116" s="47"/>
      <c r="BW116" s="47"/>
      <c r="BX116" s="47"/>
      <c r="BY116" s="47"/>
      <c r="BZ116" s="47"/>
      <c r="CA116" s="47"/>
      <c r="CB116" s="47"/>
      <c r="CC116" s="47"/>
      <c r="CD116" s="47"/>
      <c r="CE116" s="47"/>
      <c r="CF116" s="47"/>
      <c r="CG116" s="47"/>
      <c r="CH116" s="47"/>
      <c r="CI116" s="47"/>
      <c r="CJ116" s="47"/>
      <c r="CK116" s="55"/>
      <c r="CL116" s="55"/>
      <c r="CM116" s="55"/>
      <c r="CN116" s="55"/>
      <c r="CO116" s="55"/>
      <c r="CP116" s="55"/>
      <c r="CQ116" s="55"/>
      <c r="CR116" s="55"/>
      <c r="CS116" s="47"/>
      <c r="CT116" s="47"/>
      <c r="CU116" s="47"/>
      <c r="CV116" s="47"/>
      <c r="CW116" s="47"/>
      <c r="CX116" s="47"/>
      <c r="CY116" s="4"/>
      <c r="CZ116" s="4"/>
    </row>
    <row r="117" spans="1:104" s="185" customFormat="1" ht="15" customHeight="1" x14ac:dyDescent="0.25">
      <c r="A117" s="66"/>
      <c r="C117" s="186"/>
      <c r="I117" s="234"/>
      <c r="J117" s="4"/>
      <c r="K117" s="187"/>
      <c r="L117" s="63"/>
      <c r="M117" s="4"/>
      <c r="N117" s="4"/>
      <c r="V117" s="47"/>
      <c r="W117" s="306"/>
      <c r="X117" s="47"/>
      <c r="Y117" s="259"/>
      <c r="Z117" s="47"/>
      <c r="AA117" s="47"/>
      <c r="AB117" s="47"/>
      <c r="AC117" s="259"/>
      <c r="AD117" s="47"/>
      <c r="AF117" s="47"/>
      <c r="AG117" s="47"/>
      <c r="AH117" s="47"/>
      <c r="AI117" s="47"/>
      <c r="AJ117" s="47"/>
      <c r="AK117" s="47"/>
      <c r="AL117" s="47"/>
      <c r="AM117" s="47"/>
      <c r="AN117" s="47"/>
      <c r="AO117" s="4"/>
      <c r="AP117" s="64"/>
      <c r="AQ117" s="4"/>
      <c r="AR117" s="4"/>
      <c r="AS117" s="63"/>
      <c r="AT117" s="64"/>
      <c r="AU117" s="4"/>
      <c r="AV117" s="4"/>
      <c r="AW117" s="4"/>
      <c r="AX117" s="65"/>
      <c r="AY117" s="65"/>
      <c r="AZ117" s="65"/>
      <c r="BA117" s="65"/>
      <c r="BB117" s="283"/>
      <c r="BC117" s="267"/>
      <c r="BD117" s="47"/>
      <c r="BE117" s="47"/>
      <c r="BF117" s="47"/>
      <c r="BI117" s="47"/>
      <c r="BJ117" s="47"/>
      <c r="BK117" s="47"/>
      <c r="BL117" s="47"/>
      <c r="BM117" s="47"/>
      <c r="BN117" s="47"/>
      <c r="BO117" s="47"/>
      <c r="BP117" s="47"/>
      <c r="BR117" s="47"/>
      <c r="BS117" s="47"/>
      <c r="BT117" s="47"/>
      <c r="BU117" s="47"/>
      <c r="BV117" s="47"/>
      <c r="BW117" s="47"/>
      <c r="BX117" s="47"/>
      <c r="BY117" s="47"/>
      <c r="BZ117" s="47"/>
      <c r="CA117" s="47"/>
      <c r="CB117" s="47"/>
      <c r="CC117" s="47"/>
      <c r="CD117" s="47"/>
      <c r="CE117" s="47"/>
      <c r="CF117" s="47"/>
      <c r="CG117" s="47"/>
      <c r="CH117" s="47"/>
      <c r="CI117" s="47"/>
      <c r="CJ117" s="47"/>
      <c r="CK117" s="55"/>
      <c r="CL117" s="55"/>
      <c r="CM117" s="55"/>
      <c r="CN117" s="55"/>
      <c r="CO117" s="55"/>
      <c r="CP117" s="55"/>
      <c r="CQ117" s="55"/>
      <c r="CR117" s="55"/>
      <c r="CS117" s="47"/>
      <c r="CT117" s="47"/>
      <c r="CU117" s="47"/>
      <c r="CV117" s="47"/>
      <c r="CW117" s="47"/>
      <c r="CX117" s="47"/>
      <c r="CY117" s="4"/>
      <c r="CZ117" s="4"/>
    </row>
    <row r="118" spans="1:104" s="185" customFormat="1" ht="15" customHeight="1" x14ac:dyDescent="0.25">
      <c r="A118" s="66"/>
      <c r="C118" s="186"/>
      <c r="K118" s="187"/>
      <c r="L118" s="63"/>
      <c r="M118" s="4"/>
      <c r="N118" s="4"/>
      <c r="O118" s="4"/>
      <c r="P118" s="4"/>
      <c r="Q118" s="4"/>
      <c r="R118" s="4"/>
      <c r="V118" s="47"/>
      <c r="W118" s="306"/>
      <c r="X118" s="47"/>
      <c r="Y118" s="259"/>
      <c r="Z118" s="47"/>
      <c r="AA118" s="47"/>
      <c r="AB118" s="47"/>
      <c r="AC118" s="259"/>
      <c r="AD118" s="47"/>
      <c r="AE118" s="47"/>
      <c r="AF118" s="47"/>
      <c r="AG118" s="47"/>
      <c r="AH118" s="47"/>
      <c r="AI118" s="47"/>
      <c r="AJ118" s="47"/>
      <c r="AK118" s="47"/>
      <c r="AL118" s="47"/>
      <c r="AM118" s="47"/>
      <c r="AN118" s="47"/>
      <c r="AO118" s="4"/>
      <c r="AP118" s="64"/>
      <c r="AQ118" s="4"/>
      <c r="AR118" s="4"/>
      <c r="AS118" s="63"/>
      <c r="AT118" s="64"/>
      <c r="AU118" s="4"/>
      <c r="AV118" s="4"/>
      <c r="AW118" s="4"/>
      <c r="AX118" s="65"/>
      <c r="AY118" s="65"/>
      <c r="AZ118" s="65"/>
      <c r="BA118" s="65"/>
      <c r="BB118" s="283"/>
      <c r="BC118" s="267"/>
      <c r="BD118" s="47"/>
      <c r="BE118" s="47"/>
      <c r="BF118" s="47"/>
      <c r="BI118" s="47"/>
      <c r="BJ118" s="47"/>
      <c r="BK118" s="47"/>
      <c r="BL118" s="47"/>
      <c r="BM118" s="47"/>
      <c r="BN118" s="47"/>
      <c r="BO118" s="47"/>
      <c r="BP118" s="47"/>
      <c r="BQ118" s="47"/>
      <c r="BR118" s="47"/>
      <c r="BS118" s="47"/>
      <c r="BT118" s="47"/>
      <c r="BU118" s="47"/>
      <c r="BV118" s="47"/>
      <c r="BW118" s="47"/>
      <c r="BX118" s="47"/>
      <c r="BY118" s="47"/>
      <c r="BZ118" s="47"/>
      <c r="CA118" s="47"/>
      <c r="CB118" s="47"/>
      <c r="CC118" s="47"/>
      <c r="CD118" s="47"/>
      <c r="CE118" s="47"/>
      <c r="CF118" s="47"/>
      <c r="CG118" s="47"/>
      <c r="CH118" s="47"/>
      <c r="CI118" s="47"/>
      <c r="CJ118" s="47"/>
      <c r="CK118" s="55"/>
      <c r="CL118" s="55"/>
      <c r="CM118" s="55"/>
      <c r="CN118" s="55"/>
      <c r="CO118" s="55"/>
      <c r="CP118" s="55"/>
      <c r="CQ118" s="55"/>
      <c r="CR118" s="55"/>
      <c r="CS118" s="47"/>
      <c r="CT118" s="47"/>
      <c r="CU118" s="47"/>
      <c r="CV118" s="47"/>
      <c r="CW118" s="47"/>
      <c r="CX118" s="47"/>
      <c r="CY118" s="4"/>
      <c r="CZ118" s="4"/>
    </row>
    <row r="119" spans="1:104" s="185" customFormat="1" ht="15" customHeight="1" x14ac:dyDescent="0.25">
      <c r="A119" s="123"/>
      <c r="B119" s="4"/>
      <c r="C119" s="65"/>
      <c r="D119" s="4"/>
      <c r="E119" s="4"/>
      <c r="F119" s="4"/>
      <c r="G119" s="4"/>
      <c r="H119" s="4"/>
      <c r="I119" s="234"/>
      <c r="J119" s="4"/>
      <c r="K119" s="187"/>
      <c r="L119" s="63"/>
      <c r="M119" s="4"/>
      <c r="N119" s="4"/>
      <c r="O119" s="4"/>
      <c r="P119" s="4"/>
      <c r="Q119" s="4"/>
      <c r="R119" s="4"/>
      <c r="V119" s="47"/>
      <c r="W119" s="306"/>
      <c r="X119" s="47"/>
      <c r="Y119" s="259"/>
      <c r="Z119" s="47"/>
      <c r="AA119" s="47"/>
      <c r="AB119" s="47"/>
      <c r="AC119" s="259"/>
      <c r="AD119" s="47"/>
      <c r="AE119" s="47"/>
      <c r="AF119" s="47"/>
      <c r="AG119" s="47"/>
      <c r="AH119" s="47"/>
      <c r="AI119" s="47"/>
      <c r="AJ119" s="47"/>
      <c r="AK119" s="47"/>
      <c r="AL119" s="47"/>
      <c r="AM119" s="47"/>
      <c r="AN119" s="47"/>
      <c r="AO119" s="4"/>
      <c r="AP119" s="64"/>
      <c r="AQ119" s="4"/>
      <c r="AR119" s="4"/>
      <c r="AS119" s="63"/>
      <c r="AT119" s="64"/>
      <c r="AU119" s="4"/>
      <c r="AV119" s="4"/>
      <c r="AW119" s="4"/>
      <c r="AX119" s="65"/>
      <c r="AY119" s="65"/>
      <c r="AZ119" s="65"/>
      <c r="BA119" s="65"/>
      <c r="BB119" s="283"/>
      <c r="BC119" s="267"/>
      <c r="BD119" s="47"/>
      <c r="BE119" s="47"/>
      <c r="BF119" s="47"/>
      <c r="BJ119" s="47"/>
      <c r="BK119" s="47"/>
      <c r="BL119" s="47"/>
      <c r="BM119" s="47"/>
      <c r="BN119" s="47"/>
      <c r="BO119" s="47"/>
      <c r="BP119" s="47"/>
      <c r="BQ119" s="47"/>
      <c r="BS119" s="47"/>
      <c r="BT119" s="47"/>
      <c r="BU119" s="47"/>
      <c r="BV119" s="47"/>
      <c r="BW119" s="47"/>
      <c r="BX119" s="47"/>
      <c r="BY119" s="47"/>
      <c r="BZ119" s="47"/>
      <c r="CA119" s="47"/>
      <c r="CB119" s="47"/>
      <c r="CC119" s="47"/>
      <c r="CD119" s="47"/>
      <c r="CE119" s="47"/>
      <c r="CF119" s="47"/>
      <c r="CG119" s="47"/>
      <c r="CH119" s="47"/>
      <c r="CI119" s="47"/>
      <c r="CJ119" s="47"/>
      <c r="CK119" s="55"/>
      <c r="CL119" s="55"/>
      <c r="CM119" s="55"/>
      <c r="CN119" s="55"/>
      <c r="CO119" s="55"/>
      <c r="CP119" s="55"/>
      <c r="CQ119" s="55"/>
      <c r="CR119" s="55"/>
      <c r="CS119" s="47"/>
      <c r="CT119" s="47"/>
      <c r="CU119" s="47"/>
      <c r="CV119" s="47"/>
      <c r="CW119" s="47"/>
      <c r="CX119" s="47"/>
      <c r="CY119" s="4"/>
      <c r="CZ119" s="4"/>
    </row>
    <row r="120" spans="1:104" s="185" customFormat="1" ht="15" customHeight="1" x14ac:dyDescent="0.25">
      <c r="A120" s="123"/>
      <c r="B120" s="4"/>
      <c r="C120" s="65"/>
      <c r="D120" s="4"/>
      <c r="E120" s="4"/>
      <c r="F120" s="4"/>
      <c r="G120" s="4"/>
      <c r="H120" s="4"/>
      <c r="I120" s="234"/>
      <c r="J120" s="4"/>
      <c r="K120" s="4"/>
      <c r="L120" s="63"/>
      <c r="M120" s="4"/>
      <c r="N120" s="4"/>
      <c r="O120" s="4"/>
      <c r="P120" s="4"/>
      <c r="Q120" s="4"/>
      <c r="R120" s="4"/>
      <c r="S120" s="4"/>
      <c r="V120" s="47"/>
      <c r="W120" s="306"/>
      <c r="X120" s="47"/>
      <c r="Y120" s="259"/>
      <c r="Z120" s="47"/>
      <c r="AA120" s="47"/>
      <c r="AB120" s="47"/>
      <c r="AC120" s="259"/>
      <c r="AD120" s="47"/>
      <c r="AE120" s="47"/>
      <c r="AF120" s="47"/>
      <c r="AG120" s="47"/>
      <c r="AH120" s="47"/>
      <c r="AI120" s="47"/>
      <c r="AJ120" s="47"/>
      <c r="AK120" s="47"/>
      <c r="AL120" s="47"/>
      <c r="AM120" s="47"/>
      <c r="AN120" s="47"/>
      <c r="AO120" s="4"/>
      <c r="AP120" s="64"/>
      <c r="AQ120" s="4"/>
      <c r="AR120" s="4"/>
      <c r="AS120" s="63"/>
      <c r="AT120" s="64"/>
      <c r="AU120" s="4"/>
      <c r="AV120" s="4"/>
      <c r="AW120" s="4"/>
      <c r="AX120" s="65"/>
      <c r="AY120" s="65"/>
      <c r="AZ120" s="65"/>
      <c r="BA120" s="65"/>
      <c r="BB120" s="283"/>
      <c r="BC120" s="267"/>
      <c r="BD120" s="47"/>
      <c r="BE120" s="47"/>
      <c r="BF120" s="47"/>
      <c r="BJ120" s="47"/>
      <c r="BK120" s="47"/>
      <c r="BL120" s="47"/>
      <c r="BM120" s="47"/>
      <c r="BN120" s="47"/>
      <c r="BO120" s="47"/>
      <c r="BP120" s="47"/>
      <c r="BQ120" s="47"/>
      <c r="BS120" s="47"/>
      <c r="BT120" s="47"/>
      <c r="BU120" s="47"/>
      <c r="BV120" s="47"/>
      <c r="BW120" s="47"/>
      <c r="BX120" s="47"/>
      <c r="BY120" s="47"/>
      <c r="BZ120" s="47"/>
      <c r="CA120" s="47"/>
      <c r="CB120" s="47"/>
      <c r="CC120" s="47"/>
      <c r="CD120" s="47"/>
      <c r="CE120" s="47"/>
      <c r="CF120" s="47"/>
      <c r="CG120" s="47"/>
      <c r="CH120" s="47"/>
      <c r="CI120" s="47"/>
      <c r="CJ120" s="47"/>
      <c r="CK120" s="55"/>
      <c r="CL120" s="55"/>
      <c r="CM120" s="55"/>
      <c r="CN120" s="55"/>
      <c r="CO120" s="55"/>
      <c r="CP120" s="55"/>
      <c r="CQ120" s="55"/>
      <c r="CR120" s="55"/>
      <c r="CS120" s="47"/>
      <c r="CT120" s="47"/>
      <c r="CU120" s="47"/>
      <c r="CV120" s="47"/>
      <c r="CW120" s="47"/>
      <c r="CX120" s="47"/>
      <c r="CY120" s="4"/>
      <c r="CZ120" s="4"/>
    </row>
    <row r="121" spans="1:104" s="185" customFormat="1" ht="15" customHeight="1" x14ac:dyDescent="0.25">
      <c r="A121" s="123"/>
      <c r="B121" s="4"/>
      <c r="C121" s="65"/>
      <c r="D121" s="4"/>
      <c r="E121" s="4"/>
      <c r="F121" s="4"/>
      <c r="G121" s="4"/>
      <c r="H121" s="4"/>
      <c r="I121" s="234"/>
      <c r="J121" s="4"/>
      <c r="K121" s="4"/>
      <c r="L121" s="63"/>
      <c r="M121" s="4"/>
      <c r="N121" s="4"/>
      <c r="O121" s="4"/>
      <c r="P121" s="4"/>
      <c r="Q121" s="4"/>
      <c r="R121" s="4"/>
      <c r="S121" s="4"/>
      <c r="U121" s="4"/>
      <c r="V121" s="47"/>
      <c r="W121" s="306"/>
      <c r="X121" s="47"/>
      <c r="Y121" s="259"/>
      <c r="Z121" s="47"/>
      <c r="AA121" s="47"/>
      <c r="AB121" s="47"/>
      <c r="AC121" s="259"/>
      <c r="AD121" s="47"/>
      <c r="AE121" s="47"/>
      <c r="AF121" s="47"/>
      <c r="AG121" s="47"/>
      <c r="AH121" s="47"/>
      <c r="AI121" s="47"/>
      <c r="AJ121" s="47"/>
      <c r="AK121" s="47"/>
      <c r="AL121" s="47"/>
      <c r="AM121" s="47"/>
      <c r="AN121" s="47"/>
      <c r="AO121" s="4"/>
      <c r="AP121" s="64"/>
      <c r="AQ121" s="4"/>
      <c r="AR121" s="4"/>
      <c r="AS121" s="63"/>
      <c r="AT121" s="64"/>
      <c r="AU121" s="4"/>
      <c r="AV121" s="4"/>
      <c r="AW121" s="4"/>
      <c r="AX121" s="65"/>
      <c r="AY121" s="65"/>
      <c r="AZ121" s="65"/>
      <c r="BA121" s="65"/>
      <c r="BB121" s="283"/>
      <c r="BC121" s="267"/>
      <c r="BD121" s="47"/>
      <c r="BF121" s="47"/>
      <c r="BJ121" s="47"/>
      <c r="BK121" s="47"/>
      <c r="BL121" s="47"/>
      <c r="BM121" s="47"/>
      <c r="BN121" s="47"/>
      <c r="BO121" s="47"/>
      <c r="BP121" s="47"/>
      <c r="BQ121" s="47"/>
      <c r="BS121" s="47"/>
      <c r="BT121" s="47"/>
      <c r="BU121" s="47"/>
      <c r="BV121" s="47"/>
      <c r="BW121" s="47"/>
      <c r="BX121" s="47"/>
      <c r="BY121" s="47"/>
      <c r="BZ121" s="47"/>
      <c r="CA121" s="47"/>
      <c r="CB121" s="47"/>
      <c r="CC121" s="47"/>
      <c r="CD121" s="47"/>
      <c r="CE121" s="47"/>
      <c r="CF121" s="47"/>
      <c r="CG121" s="47"/>
      <c r="CH121" s="47"/>
      <c r="CI121" s="47"/>
      <c r="CJ121" s="47"/>
      <c r="CK121" s="55"/>
      <c r="CL121" s="55"/>
      <c r="CM121" s="55"/>
      <c r="CN121" s="55"/>
      <c r="CO121" s="55"/>
      <c r="CR121" s="55"/>
      <c r="CS121" s="47"/>
      <c r="CT121" s="47"/>
      <c r="CU121" s="47"/>
      <c r="CV121" s="47"/>
      <c r="CW121" s="47"/>
      <c r="CX121" s="47"/>
      <c r="CY121" s="4"/>
      <c r="CZ121" s="4"/>
    </row>
    <row r="122" spans="1:104" s="185" customFormat="1" ht="15" customHeight="1" x14ac:dyDescent="0.25">
      <c r="A122" s="123"/>
      <c r="B122" s="4"/>
      <c r="C122" s="65"/>
      <c r="D122" s="4"/>
      <c r="E122" s="4"/>
      <c r="F122" s="4"/>
      <c r="G122" s="4"/>
      <c r="H122" s="4"/>
      <c r="I122" s="234"/>
      <c r="J122" s="4"/>
      <c r="K122" s="4"/>
      <c r="L122" s="63"/>
      <c r="M122" s="4"/>
      <c r="N122" s="4"/>
      <c r="O122" s="4"/>
      <c r="P122" s="4"/>
      <c r="Q122" s="4"/>
      <c r="R122" s="4"/>
      <c r="S122" s="4"/>
      <c r="T122" s="4"/>
      <c r="U122" s="4"/>
      <c r="V122" s="47"/>
      <c r="W122" s="306"/>
      <c r="X122" s="47"/>
      <c r="Y122" s="259"/>
      <c r="Z122" s="47"/>
      <c r="AA122" s="47"/>
      <c r="AB122" s="47"/>
      <c r="AC122" s="259"/>
      <c r="AD122" s="47"/>
      <c r="AE122" s="47"/>
      <c r="AF122" s="47"/>
      <c r="AG122" s="47"/>
      <c r="AH122" s="47"/>
      <c r="AI122" s="47"/>
      <c r="AJ122" s="47"/>
      <c r="AK122" s="47"/>
      <c r="AL122" s="47"/>
      <c r="AM122" s="47"/>
      <c r="AN122" s="47"/>
      <c r="AO122" s="4"/>
      <c r="AP122" s="64"/>
      <c r="AQ122" s="4"/>
      <c r="AR122" s="4"/>
      <c r="AS122" s="63"/>
      <c r="AT122" s="64"/>
      <c r="AU122" s="4"/>
      <c r="AV122" s="4"/>
      <c r="AW122" s="4"/>
      <c r="AX122" s="65"/>
      <c r="AY122" s="65"/>
      <c r="AZ122" s="65"/>
      <c r="BA122" s="65"/>
      <c r="BB122" s="283"/>
      <c r="BC122" s="267"/>
      <c r="BD122" s="47"/>
      <c r="BF122" s="47"/>
      <c r="BI122" s="47"/>
      <c r="BJ122" s="47"/>
      <c r="BK122" s="47"/>
      <c r="BL122" s="47"/>
      <c r="BM122" s="47"/>
      <c r="BN122" s="47"/>
      <c r="BO122" s="47"/>
      <c r="BP122" s="47"/>
      <c r="BQ122" s="47"/>
      <c r="BR122" s="47"/>
      <c r="BS122" s="47"/>
      <c r="BT122" s="47"/>
      <c r="BU122" s="47"/>
      <c r="BV122" s="47"/>
      <c r="BW122" s="47"/>
      <c r="BX122" s="47"/>
      <c r="BY122" s="47"/>
      <c r="BZ122" s="47"/>
      <c r="CA122" s="47"/>
      <c r="CB122" s="47"/>
      <c r="CC122" s="47"/>
      <c r="CD122" s="47"/>
      <c r="CE122" s="47"/>
      <c r="CF122" s="47"/>
      <c r="CG122" s="47"/>
      <c r="CH122" s="47"/>
      <c r="CI122" s="47"/>
      <c r="CJ122" s="47"/>
      <c r="CK122" s="55"/>
      <c r="CL122" s="55"/>
      <c r="CM122" s="55"/>
      <c r="CN122" s="55"/>
      <c r="CO122" s="55"/>
      <c r="CR122" s="55"/>
      <c r="CS122" s="47"/>
      <c r="CT122" s="47"/>
      <c r="CU122" s="47"/>
      <c r="CV122" s="47"/>
      <c r="CW122" s="47"/>
      <c r="CX122" s="47"/>
      <c r="CY122" s="4"/>
      <c r="CZ122" s="4"/>
    </row>
    <row r="123" spans="1:104" s="185" customFormat="1" ht="15" customHeight="1" x14ac:dyDescent="0.25">
      <c r="A123" s="123"/>
      <c r="B123" s="4"/>
      <c r="C123" s="65"/>
      <c r="D123" s="4"/>
      <c r="E123" s="4"/>
      <c r="F123" s="4"/>
      <c r="G123" s="4"/>
      <c r="H123" s="4"/>
      <c r="I123" s="234"/>
      <c r="J123" s="4"/>
      <c r="K123" s="4"/>
      <c r="L123" s="63"/>
      <c r="M123" s="4"/>
      <c r="N123" s="4"/>
      <c r="O123" s="4"/>
      <c r="P123" s="4"/>
      <c r="Q123" s="4"/>
      <c r="R123" s="4"/>
      <c r="S123" s="4"/>
      <c r="T123" s="4"/>
      <c r="U123" s="4"/>
      <c r="V123" s="47"/>
      <c r="W123" s="306"/>
      <c r="X123" s="47"/>
      <c r="Y123" s="259"/>
      <c r="Z123" s="47"/>
      <c r="AA123" s="47"/>
      <c r="AB123" s="47"/>
      <c r="AC123" s="259"/>
      <c r="AD123" s="47"/>
      <c r="AE123" s="47"/>
      <c r="AF123" s="47"/>
      <c r="AG123" s="47"/>
      <c r="AH123" s="47"/>
      <c r="AI123" s="47"/>
      <c r="AJ123" s="47"/>
      <c r="AK123" s="47"/>
      <c r="AL123" s="47"/>
      <c r="AM123" s="47"/>
      <c r="AN123" s="47"/>
      <c r="AO123" s="4"/>
      <c r="AP123" s="4"/>
      <c r="AQ123" s="63"/>
      <c r="AR123" s="64"/>
      <c r="AS123" s="4"/>
      <c r="AT123" s="4"/>
      <c r="AU123" s="4"/>
      <c r="AV123" s="47"/>
      <c r="AW123" s="47"/>
      <c r="AX123" s="55"/>
      <c r="AY123" s="55"/>
      <c r="AZ123" s="55"/>
      <c r="BA123" s="55"/>
      <c r="BB123" s="282"/>
      <c r="BC123" s="267"/>
      <c r="BD123" s="47"/>
      <c r="BF123" s="47"/>
      <c r="BI123" s="47"/>
      <c r="BJ123" s="47"/>
      <c r="BK123" s="47"/>
      <c r="BL123" s="47"/>
      <c r="BM123" s="47"/>
      <c r="BN123" s="47"/>
      <c r="BO123" s="47"/>
      <c r="BP123" s="47"/>
      <c r="BQ123" s="47"/>
      <c r="BR123" s="47"/>
      <c r="BS123" s="47"/>
      <c r="BT123" s="47"/>
      <c r="BU123" s="47"/>
      <c r="BV123" s="47"/>
      <c r="BW123" s="47"/>
      <c r="BX123" s="47"/>
      <c r="BY123" s="47"/>
      <c r="BZ123" s="47"/>
      <c r="CA123" s="47"/>
      <c r="CB123" s="47"/>
      <c r="CC123" s="47"/>
      <c r="CD123" s="47"/>
      <c r="CE123" s="47"/>
      <c r="CF123" s="47"/>
      <c r="CG123" s="47"/>
      <c r="CH123" s="47"/>
      <c r="CI123" s="47"/>
      <c r="CJ123" s="47"/>
      <c r="CK123" s="55"/>
      <c r="CL123" s="55"/>
      <c r="CM123" s="55"/>
      <c r="CN123" s="55"/>
      <c r="CO123" s="55"/>
      <c r="CR123" s="55"/>
      <c r="CS123" s="47"/>
      <c r="CT123" s="47"/>
      <c r="CU123" s="47"/>
      <c r="CV123" s="47"/>
      <c r="CW123" s="47"/>
      <c r="CX123" s="47"/>
      <c r="CY123" s="4"/>
      <c r="CZ123" s="4"/>
    </row>
    <row r="124" spans="1:104" s="185" customFormat="1" ht="15" customHeight="1" x14ac:dyDescent="0.25">
      <c r="A124" s="123"/>
      <c r="B124" s="4"/>
      <c r="C124" s="65"/>
      <c r="D124" s="4"/>
      <c r="E124" s="4"/>
      <c r="F124" s="4"/>
      <c r="G124" s="4"/>
      <c r="H124" s="4"/>
      <c r="I124" s="234"/>
      <c r="J124" s="4"/>
      <c r="K124" s="4"/>
      <c r="L124" s="63"/>
      <c r="M124" s="4"/>
      <c r="N124" s="4"/>
      <c r="O124" s="4"/>
      <c r="P124" s="4"/>
      <c r="Q124" s="4"/>
      <c r="R124" s="4"/>
      <c r="S124" s="4"/>
      <c r="T124" s="4"/>
      <c r="U124" s="4"/>
      <c r="V124" s="47"/>
      <c r="W124" s="306"/>
      <c r="X124" s="47"/>
      <c r="Y124" s="259"/>
      <c r="Z124" s="47"/>
      <c r="AA124" s="47"/>
      <c r="AB124" s="47"/>
      <c r="AC124" s="259"/>
      <c r="AD124" s="47"/>
      <c r="AE124" s="47"/>
      <c r="AF124" s="47"/>
      <c r="AG124" s="47"/>
      <c r="AH124" s="47"/>
      <c r="AI124" s="47"/>
      <c r="AJ124" s="47"/>
      <c r="AK124" s="47"/>
      <c r="AL124" s="47"/>
      <c r="AM124" s="47"/>
      <c r="AN124" s="47"/>
      <c r="AO124" s="4"/>
      <c r="AP124" s="4"/>
      <c r="AQ124" s="63"/>
      <c r="AR124" s="64"/>
      <c r="AS124" s="4"/>
      <c r="AT124" s="4"/>
      <c r="AU124" s="4"/>
      <c r="AV124" s="47"/>
      <c r="AW124" s="47"/>
      <c r="AX124" s="55"/>
      <c r="AY124" s="55"/>
      <c r="AZ124" s="55"/>
      <c r="BA124" s="55"/>
      <c r="BB124" s="282"/>
      <c r="BC124" s="267"/>
      <c r="BI124" s="47"/>
      <c r="BJ124" s="47"/>
      <c r="BK124" s="47"/>
      <c r="BL124" s="47"/>
      <c r="BM124" s="47"/>
      <c r="BN124" s="47"/>
      <c r="BO124" s="47"/>
      <c r="BP124" s="47"/>
      <c r="BQ124" s="47"/>
      <c r="BR124" s="47"/>
      <c r="BT124" s="47"/>
      <c r="BU124" s="47"/>
      <c r="BV124" s="47"/>
      <c r="BW124" s="47"/>
      <c r="BX124" s="47"/>
      <c r="BY124" s="47"/>
      <c r="BZ124" s="47"/>
      <c r="CA124" s="47"/>
      <c r="CB124" s="47"/>
      <c r="CC124" s="47"/>
      <c r="CD124" s="47"/>
      <c r="CE124" s="47"/>
      <c r="CF124" s="47"/>
      <c r="CG124" s="47"/>
      <c r="CH124" s="47"/>
      <c r="CI124" s="47"/>
      <c r="CJ124" s="47"/>
      <c r="CK124" s="55"/>
      <c r="CL124" s="55"/>
      <c r="CM124" s="55"/>
      <c r="CP124" s="55"/>
      <c r="CQ124" s="55"/>
      <c r="CR124" s="55"/>
      <c r="CS124" s="47"/>
      <c r="CT124" s="47"/>
      <c r="CU124" s="47"/>
      <c r="CV124" s="47"/>
      <c r="CW124" s="47"/>
      <c r="CX124" s="47"/>
      <c r="CY124" s="4"/>
      <c r="CZ124" s="4"/>
    </row>
    <row r="125" spans="1:104" ht="15" customHeight="1" x14ac:dyDescent="0.25">
      <c r="L125" s="63"/>
      <c r="V125" s="47"/>
      <c r="W125" s="306"/>
      <c r="X125" s="47"/>
      <c r="Y125" s="259"/>
      <c r="Z125" s="47"/>
      <c r="AA125" s="47"/>
      <c r="AB125" s="47"/>
      <c r="AC125" s="259"/>
      <c r="AD125" s="47"/>
      <c r="AE125" s="47"/>
      <c r="AF125" s="47"/>
      <c r="AG125" s="47"/>
      <c r="AH125" s="47"/>
      <c r="AI125" s="47"/>
      <c r="AJ125" s="47"/>
      <c r="AK125" s="47"/>
      <c r="AL125" s="47"/>
      <c r="AM125" s="47"/>
      <c r="AN125" s="47"/>
      <c r="AP125" s="4"/>
      <c r="AQ125" s="63"/>
      <c r="AR125" s="64"/>
      <c r="AS125" s="4"/>
      <c r="AT125" s="4"/>
      <c r="AV125" s="47"/>
      <c r="AW125" s="47"/>
      <c r="AX125" s="55"/>
      <c r="AY125" s="55"/>
      <c r="AZ125" s="55"/>
      <c r="BA125" s="55"/>
      <c r="BB125" s="282"/>
      <c r="BC125" s="267"/>
      <c r="BD125" s="185"/>
      <c r="BE125" s="185"/>
      <c r="BF125" s="185"/>
      <c r="BI125" s="47"/>
      <c r="BJ125" s="47"/>
      <c r="BK125" s="47"/>
      <c r="BL125" s="47"/>
      <c r="BM125" s="47"/>
      <c r="BN125" s="47"/>
      <c r="BO125" s="47"/>
      <c r="BP125" s="47"/>
      <c r="BQ125" s="47"/>
      <c r="BR125" s="47"/>
      <c r="BS125" s="185"/>
      <c r="BT125" s="47"/>
      <c r="BU125" s="47"/>
      <c r="BV125" s="47"/>
      <c r="BW125" s="47"/>
      <c r="BX125" s="47"/>
      <c r="BY125" s="47"/>
      <c r="BZ125" s="47"/>
      <c r="CA125" s="47"/>
      <c r="CB125" s="47"/>
      <c r="CC125" s="47"/>
      <c r="CD125" s="47"/>
      <c r="CE125" s="47"/>
      <c r="CF125" s="47"/>
      <c r="CG125" s="47"/>
      <c r="CH125" s="47"/>
      <c r="CI125" s="47"/>
      <c r="CJ125" s="47"/>
      <c r="CK125" s="55"/>
      <c r="CL125" s="55"/>
      <c r="CM125" s="55"/>
      <c r="CN125" s="185"/>
      <c r="CO125" s="185"/>
      <c r="CP125" s="55"/>
      <c r="CQ125" s="55"/>
      <c r="CR125" s="55"/>
      <c r="CS125" s="47"/>
      <c r="CT125" s="47"/>
      <c r="CU125" s="47"/>
      <c r="CV125" s="47"/>
      <c r="CW125" s="47"/>
      <c r="CX125" s="47"/>
    </row>
    <row r="126" spans="1:104" ht="15" customHeight="1" x14ac:dyDescent="0.25">
      <c r="L126" s="63"/>
      <c r="V126" s="47"/>
      <c r="W126" s="306"/>
      <c r="X126" s="47"/>
      <c r="Y126" s="259"/>
      <c r="Z126" s="47"/>
      <c r="AA126" s="47"/>
      <c r="AB126" s="47"/>
      <c r="AC126" s="259"/>
      <c r="AD126" s="47"/>
      <c r="AE126" s="47"/>
      <c r="AF126" s="47"/>
      <c r="AG126" s="47"/>
      <c r="AH126" s="47"/>
      <c r="AI126" s="47"/>
      <c r="AJ126" s="47"/>
      <c r="AK126" s="47"/>
      <c r="AL126" s="47"/>
      <c r="AM126" s="47"/>
      <c r="AN126" s="47"/>
      <c r="AP126" s="4"/>
      <c r="AQ126" s="63"/>
      <c r="AR126" s="64"/>
      <c r="AS126" s="4"/>
      <c r="AT126" s="4"/>
      <c r="AV126" s="47"/>
      <c r="AW126" s="47"/>
      <c r="AX126" s="55"/>
      <c r="AY126" s="55"/>
      <c r="AZ126" s="55"/>
      <c r="BA126" s="55"/>
      <c r="BB126" s="282"/>
      <c r="BC126" s="267"/>
      <c r="BD126" s="47"/>
      <c r="BE126" s="185"/>
      <c r="BF126" s="47"/>
      <c r="BI126" s="47"/>
      <c r="BJ126" s="47"/>
      <c r="BK126" s="47"/>
      <c r="BL126" s="47"/>
      <c r="BM126" s="47"/>
      <c r="BN126" s="47"/>
      <c r="BO126" s="47"/>
      <c r="BP126" s="47"/>
      <c r="BQ126" s="47"/>
      <c r="BR126" s="47"/>
      <c r="BS126" s="185"/>
      <c r="BT126" s="47"/>
      <c r="BU126" s="47"/>
      <c r="BV126" s="47"/>
      <c r="BW126" s="47"/>
      <c r="BX126" s="47"/>
      <c r="BY126" s="47"/>
      <c r="BZ126" s="47"/>
      <c r="CA126" s="47"/>
      <c r="CB126" s="47"/>
      <c r="CC126" s="47"/>
      <c r="CD126" s="47"/>
      <c r="CE126" s="47"/>
      <c r="CF126" s="47"/>
      <c r="CG126" s="47"/>
      <c r="CH126" s="47"/>
      <c r="CI126" s="47"/>
      <c r="CJ126" s="47"/>
      <c r="CK126" s="55"/>
      <c r="CL126" s="55"/>
      <c r="CM126" s="55"/>
      <c r="CN126" s="185"/>
      <c r="CO126" s="185"/>
      <c r="CP126" s="55"/>
      <c r="CQ126" s="55"/>
      <c r="CR126" s="55"/>
      <c r="CS126" s="47"/>
      <c r="CT126" s="47"/>
      <c r="CU126" s="47"/>
      <c r="CV126" s="47"/>
      <c r="CW126" s="47"/>
      <c r="CX126" s="47"/>
    </row>
    <row r="127" spans="1:104" ht="15" customHeight="1" x14ac:dyDescent="0.25">
      <c r="L127" s="63"/>
      <c r="V127" s="47"/>
      <c r="W127" s="306"/>
      <c r="X127" s="47"/>
      <c r="Y127" s="259"/>
      <c r="Z127" s="47"/>
      <c r="AA127" s="47"/>
      <c r="AB127" s="47"/>
      <c r="AC127" s="259"/>
      <c r="AD127" s="47"/>
      <c r="AE127" s="47"/>
      <c r="AF127" s="47"/>
      <c r="AG127" s="47"/>
      <c r="AH127" s="47"/>
      <c r="AI127" s="47"/>
      <c r="AJ127" s="47"/>
      <c r="AK127" s="47"/>
      <c r="AL127" s="47"/>
      <c r="AM127" s="47"/>
      <c r="AN127" s="47"/>
      <c r="AP127" s="4"/>
      <c r="AQ127" s="63"/>
      <c r="AR127" s="64"/>
      <c r="AS127" s="4"/>
      <c r="AT127" s="4"/>
      <c r="AV127" s="47"/>
      <c r="AW127" s="47"/>
      <c r="AX127" s="55"/>
      <c r="AY127" s="55"/>
      <c r="AZ127" s="55"/>
      <c r="BA127" s="55"/>
      <c r="BB127" s="282"/>
      <c r="BC127" s="267"/>
      <c r="BD127" s="47"/>
      <c r="BE127" s="185"/>
      <c r="BF127" s="47"/>
      <c r="BI127" s="47"/>
      <c r="BJ127" s="47"/>
      <c r="BK127" s="47"/>
      <c r="BL127" s="47"/>
      <c r="BM127" s="47"/>
      <c r="BN127" s="47"/>
      <c r="BO127" s="47"/>
      <c r="BP127" s="47"/>
      <c r="BQ127" s="47"/>
      <c r="BR127" s="47"/>
      <c r="BS127" s="47"/>
      <c r="BT127" s="47"/>
      <c r="BU127" s="47"/>
      <c r="BV127" s="47"/>
      <c r="BW127" s="47"/>
      <c r="BX127" s="47"/>
      <c r="BY127" s="47"/>
      <c r="BZ127" s="47"/>
      <c r="CA127" s="47"/>
      <c r="CB127" s="47"/>
      <c r="CC127" s="47"/>
      <c r="CD127" s="47"/>
      <c r="CE127" s="47"/>
      <c r="CF127" s="47"/>
      <c r="CG127" s="47"/>
      <c r="CH127" s="47"/>
      <c r="CI127" s="47"/>
      <c r="CJ127" s="47"/>
      <c r="CK127" s="55"/>
      <c r="CL127" s="55"/>
      <c r="CM127" s="55"/>
      <c r="CN127" s="55"/>
      <c r="CO127" s="55"/>
      <c r="CP127" s="55"/>
      <c r="CQ127" s="55"/>
      <c r="CR127" s="55"/>
      <c r="CS127" s="47"/>
      <c r="CT127" s="47"/>
      <c r="CU127" s="47"/>
      <c r="CV127" s="47"/>
      <c r="CW127" s="47"/>
      <c r="CX127" s="47"/>
    </row>
    <row r="128" spans="1:104" ht="15" customHeight="1" x14ac:dyDescent="0.25">
      <c r="L128" s="63"/>
      <c r="V128" s="47"/>
      <c r="W128" s="306"/>
      <c r="X128" s="47"/>
      <c r="Y128" s="259"/>
      <c r="Z128" s="47"/>
      <c r="AA128" s="47"/>
      <c r="AB128" s="47"/>
      <c r="AC128" s="259"/>
      <c r="AD128" s="47"/>
      <c r="AE128" s="47"/>
      <c r="AF128" s="47"/>
      <c r="AG128" s="47"/>
      <c r="AH128" s="47"/>
      <c r="AI128" s="47"/>
      <c r="AJ128" s="47"/>
      <c r="AK128" s="47"/>
      <c r="AL128" s="47"/>
      <c r="AM128" s="47"/>
      <c r="AN128" s="47"/>
      <c r="AP128" s="4"/>
      <c r="AQ128" s="63"/>
      <c r="AR128" s="64"/>
      <c r="AS128" s="4"/>
      <c r="AT128" s="4"/>
      <c r="AV128" s="47"/>
      <c r="AW128" s="47"/>
      <c r="AX128" s="55"/>
      <c r="AY128" s="55"/>
      <c r="AZ128" s="55"/>
      <c r="BA128" s="55"/>
      <c r="BB128" s="282"/>
      <c r="BC128" s="267"/>
      <c r="BD128" s="47"/>
      <c r="BE128" s="185"/>
      <c r="BF128" s="47"/>
      <c r="BI128" s="47"/>
      <c r="BJ128" s="47"/>
      <c r="BK128" s="47"/>
      <c r="BL128" s="47"/>
      <c r="BM128" s="47"/>
      <c r="BN128" s="47"/>
      <c r="BO128" s="47"/>
      <c r="BP128" s="47"/>
      <c r="BQ128" s="47"/>
      <c r="BR128" s="47"/>
      <c r="BS128" s="47"/>
      <c r="BT128" s="47"/>
      <c r="BU128" s="47"/>
      <c r="BV128" s="47"/>
      <c r="BW128" s="47"/>
      <c r="BX128" s="47"/>
      <c r="BY128" s="47"/>
      <c r="BZ128" s="47"/>
      <c r="CA128" s="47"/>
      <c r="CB128" s="47"/>
      <c r="CC128" s="47"/>
      <c r="CD128" s="47"/>
      <c r="CE128" s="47"/>
      <c r="CF128" s="47"/>
      <c r="CG128" s="47"/>
      <c r="CH128" s="47"/>
      <c r="CI128" s="47"/>
      <c r="CJ128" s="47"/>
      <c r="CK128" s="55"/>
      <c r="CL128" s="55"/>
      <c r="CM128" s="55"/>
      <c r="CN128" s="55"/>
      <c r="CO128" s="55"/>
      <c r="CP128" s="55"/>
      <c r="CQ128" s="55"/>
      <c r="CR128" s="55"/>
      <c r="CS128" s="47"/>
      <c r="CT128" s="47"/>
      <c r="CU128" s="47"/>
      <c r="CV128" s="47"/>
      <c r="CW128" s="47"/>
      <c r="CX128" s="47"/>
    </row>
    <row r="129" spans="12:102" ht="15" customHeight="1" x14ac:dyDescent="0.25">
      <c r="L129" s="63"/>
      <c r="V129" s="47"/>
      <c r="W129" s="306"/>
      <c r="X129" s="47"/>
      <c r="Y129" s="259"/>
      <c r="Z129" s="47"/>
      <c r="AA129" s="47"/>
      <c r="AB129" s="47"/>
      <c r="AC129" s="259"/>
      <c r="AD129" s="47"/>
      <c r="AE129" s="47"/>
      <c r="AF129" s="47"/>
      <c r="AG129" s="47"/>
      <c r="AH129" s="47"/>
      <c r="AI129" s="47"/>
      <c r="AJ129" s="47"/>
      <c r="AK129" s="47"/>
      <c r="AL129" s="47"/>
      <c r="AM129" s="47"/>
      <c r="AN129" s="47"/>
      <c r="AP129" s="4"/>
      <c r="AQ129" s="63"/>
      <c r="AR129" s="64"/>
      <c r="AS129" s="4"/>
      <c r="AT129" s="4"/>
      <c r="AV129" s="47"/>
      <c r="AW129" s="47"/>
      <c r="AX129" s="55"/>
      <c r="AY129" s="55"/>
      <c r="AZ129" s="55"/>
      <c r="BA129" s="55"/>
      <c r="BB129" s="282"/>
      <c r="BC129" s="267"/>
      <c r="BD129" s="47"/>
      <c r="BE129" s="185"/>
      <c r="BF129" s="47"/>
      <c r="BI129" s="47"/>
      <c r="BJ129" s="47"/>
      <c r="BK129" s="47"/>
      <c r="BL129" s="47"/>
      <c r="BM129" s="47"/>
      <c r="BN129" s="47"/>
      <c r="BO129" s="47"/>
      <c r="BP129" s="47"/>
      <c r="BQ129" s="47"/>
      <c r="BR129" s="47"/>
      <c r="BS129" s="47"/>
      <c r="BT129" s="47"/>
      <c r="BU129" s="47"/>
      <c r="BV129" s="47"/>
      <c r="BW129" s="47"/>
      <c r="BX129" s="47"/>
      <c r="BY129" s="47"/>
      <c r="BZ129" s="47"/>
      <c r="CA129" s="47"/>
      <c r="CB129" s="47"/>
      <c r="CC129" s="47"/>
      <c r="CD129" s="47"/>
      <c r="CE129" s="47"/>
      <c r="CF129" s="47"/>
      <c r="CG129" s="47"/>
      <c r="CH129" s="47"/>
      <c r="CI129" s="47"/>
      <c r="CJ129" s="47"/>
      <c r="CK129" s="55"/>
      <c r="CL129" s="55"/>
      <c r="CM129" s="55"/>
      <c r="CN129" s="55"/>
      <c r="CO129" s="55"/>
      <c r="CP129" s="55"/>
      <c r="CQ129" s="55"/>
      <c r="CR129" s="55"/>
      <c r="CS129" s="47"/>
      <c r="CT129" s="47"/>
      <c r="CU129" s="47"/>
      <c r="CV129" s="47"/>
      <c r="CW129" s="47"/>
      <c r="CX129" s="47"/>
    </row>
    <row r="130" spans="12:102" ht="15" customHeight="1" x14ac:dyDescent="0.25">
      <c r="L130" s="63"/>
      <c r="V130" s="47"/>
      <c r="W130" s="306"/>
      <c r="X130" s="47"/>
      <c r="Y130" s="259"/>
      <c r="Z130" s="47"/>
      <c r="AA130" s="47"/>
      <c r="AB130" s="47"/>
      <c r="AC130" s="259"/>
      <c r="AD130" s="47"/>
      <c r="AE130" s="47"/>
      <c r="AF130" s="47"/>
      <c r="AG130" s="47"/>
      <c r="AH130" s="47"/>
      <c r="AI130" s="47"/>
      <c r="AJ130" s="47"/>
      <c r="AK130" s="47"/>
      <c r="AL130" s="47"/>
      <c r="AM130" s="47"/>
      <c r="AN130" s="47"/>
      <c r="AP130" s="4"/>
      <c r="AQ130" s="63"/>
      <c r="AR130" s="64"/>
      <c r="AS130" s="4"/>
      <c r="AT130" s="4"/>
      <c r="AV130" s="47"/>
      <c r="AW130" s="47"/>
      <c r="AX130" s="55"/>
      <c r="AY130" s="55"/>
      <c r="AZ130" s="55"/>
      <c r="BA130" s="55"/>
      <c r="BB130" s="282"/>
      <c r="BC130" s="267"/>
      <c r="BD130" s="47"/>
      <c r="BE130" s="185"/>
      <c r="BF130" s="47"/>
      <c r="BI130" s="47"/>
      <c r="BJ130" s="47"/>
      <c r="BK130" s="47"/>
      <c r="BL130" s="47"/>
      <c r="BM130" s="47"/>
      <c r="BN130" s="47"/>
      <c r="BO130" s="47"/>
      <c r="BP130" s="47"/>
      <c r="BQ130" s="47"/>
      <c r="BR130" s="47"/>
      <c r="BS130" s="47"/>
      <c r="BT130" s="47"/>
      <c r="BU130" s="47"/>
      <c r="BV130" s="47"/>
      <c r="BW130" s="47"/>
      <c r="BX130" s="47"/>
      <c r="BY130" s="47"/>
      <c r="BZ130" s="47"/>
      <c r="CA130" s="47"/>
      <c r="CB130" s="47"/>
      <c r="CC130" s="47"/>
      <c r="CD130" s="47"/>
      <c r="CE130" s="47"/>
      <c r="CF130" s="47"/>
      <c r="CG130" s="47"/>
      <c r="CH130" s="47"/>
      <c r="CI130" s="47"/>
      <c r="CJ130" s="47"/>
      <c r="CK130" s="55"/>
      <c r="CL130" s="55"/>
      <c r="CM130" s="55"/>
      <c r="CN130" s="55"/>
      <c r="CO130" s="55"/>
      <c r="CP130" s="55"/>
      <c r="CQ130" s="55"/>
      <c r="CR130" s="55"/>
      <c r="CS130" s="47"/>
      <c r="CT130" s="47"/>
      <c r="CU130" s="47"/>
      <c r="CV130" s="47"/>
      <c r="CW130" s="47"/>
      <c r="CX130" s="47"/>
    </row>
    <row r="131" spans="12:102" ht="15" customHeight="1" x14ac:dyDescent="0.25">
      <c r="L131" s="63"/>
      <c r="V131" s="47"/>
      <c r="W131" s="306"/>
      <c r="X131" s="47"/>
      <c r="Y131" s="259"/>
      <c r="Z131" s="47"/>
      <c r="AA131" s="47"/>
      <c r="AB131" s="47"/>
      <c r="AC131" s="259"/>
      <c r="AD131" s="47"/>
      <c r="AE131" s="47"/>
      <c r="AF131" s="47"/>
      <c r="AG131" s="47"/>
      <c r="AH131" s="47"/>
      <c r="AI131" s="47"/>
      <c r="AJ131" s="47"/>
      <c r="AK131" s="47"/>
      <c r="AL131" s="47"/>
      <c r="AM131" s="47"/>
      <c r="AN131" s="47"/>
      <c r="AP131" s="4"/>
      <c r="AQ131" s="63"/>
      <c r="AR131" s="64"/>
      <c r="AS131" s="4"/>
      <c r="AT131" s="4"/>
      <c r="AV131" s="47"/>
      <c r="AW131" s="47"/>
      <c r="AX131" s="55"/>
      <c r="AY131" s="55"/>
      <c r="AZ131" s="55"/>
      <c r="BA131" s="55"/>
      <c r="BB131" s="282"/>
      <c r="BC131" s="268"/>
      <c r="BI131" s="47"/>
      <c r="BJ131" s="47"/>
      <c r="BK131" s="47"/>
      <c r="BL131" s="47"/>
      <c r="BM131" s="47"/>
      <c r="BN131" s="47"/>
      <c r="BO131" s="47"/>
      <c r="BP131" s="47"/>
      <c r="BQ131" s="47"/>
      <c r="BR131" s="47"/>
      <c r="BS131" s="47"/>
      <c r="BT131" s="47"/>
      <c r="BU131" s="47"/>
      <c r="BV131" s="47"/>
      <c r="BW131" s="185"/>
      <c r="BX131" s="185"/>
      <c r="BY131" s="185"/>
      <c r="BZ131" s="185"/>
      <c r="CA131" s="185"/>
      <c r="CB131" s="47"/>
      <c r="CC131" s="47"/>
      <c r="CD131" s="47"/>
      <c r="CE131" s="47"/>
      <c r="CF131" s="47"/>
      <c r="CG131" s="47"/>
      <c r="CH131" s="47"/>
      <c r="CI131" s="47"/>
      <c r="CJ131" s="47"/>
      <c r="CK131" s="55"/>
      <c r="CL131" s="55"/>
      <c r="CM131" s="55"/>
      <c r="CN131" s="55"/>
      <c r="CO131" s="55"/>
      <c r="CP131" s="55"/>
      <c r="CQ131" s="55"/>
      <c r="CR131" s="185"/>
      <c r="CS131" s="185"/>
      <c r="CT131" s="185"/>
      <c r="CU131" s="185"/>
      <c r="CV131" s="47"/>
      <c r="CW131" s="47"/>
      <c r="CX131" s="47"/>
    </row>
    <row r="132" spans="12:102" ht="15" customHeight="1" x14ac:dyDescent="0.25">
      <c r="L132" s="63"/>
      <c r="V132" s="47"/>
      <c r="W132" s="306"/>
      <c r="X132" s="47"/>
      <c r="Y132" s="259"/>
      <c r="Z132" s="47"/>
      <c r="AA132" s="47"/>
      <c r="AB132" s="47"/>
      <c r="AC132" s="259"/>
      <c r="AD132" s="47"/>
      <c r="AE132" s="47"/>
      <c r="AF132" s="47"/>
      <c r="AG132" s="47"/>
      <c r="AH132" s="47"/>
      <c r="AI132" s="47"/>
      <c r="AJ132" s="47"/>
      <c r="AK132" s="47"/>
      <c r="AL132" s="47"/>
      <c r="AM132" s="47"/>
      <c r="AN132" s="47"/>
      <c r="AP132" s="4"/>
      <c r="AQ132" s="63"/>
      <c r="AR132" s="64"/>
      <c r="AS132" s="4"/>
      <c r="AT132" s="4"/>
      <c r="AV132" s="47"/>
      <c r="AW132" s="47"/>
      <c r="AX132" s="55"/>
      <c r="AY132" s="55"/>
      <c r="AZ132" s="55"/>
      <c r="BA132" s="55"/>
      <c r="BB132" s="282"/>
      <c r="BC132" s="268"/>
      <c r="BI132" s="47"/>
      <c r="BJ132" s="47"/>
      <c r="BK132" s="47"/>
      <c r="BL132" s="47"/>
      <c r="BM132" s="47"/>
      <c r="BN132" s="47"/>
      <c r="BO132" s="47"/>
      <c r="BP132" s="47"/>
      <c r="BQ132" s="47"/>
      <c r="BR132" s="47"/>
      <c r="BS132" s="47"/>
      <c r="BT132" s="47"/>
      <c r="BU132" s="47"/>
      <c r="BV132" s="47"/>
      <c r="BW132" s="185"/>
      <c r="BX132" s="185"/>
      <c r="BY132" s="185"/>
      <c r="BZ132" s="185"/>
      <c r="CA132" s="185"/>
      <c r="CB132" s="185"/>
      <c r="CC132" s="47"/>
      <c r="CD132" s="47"/>
      <c r="CE132" s="47"/>
      <c r="CF132" s="47"/>
      <c r="CG132" s="47"/>
      <c r="CH132" s="47"/>
      <c r="CI132" s="47"/>
      <c r="CJ132" s="47"/>
      <c r="CK132" s="55"/>
      <c r="CL132" s="55"/>
      <c r="CM132" s="55"/>
      <c r="CN132" s="55"/>
      <c r="CO132" s="55"/>
      <c r="CP132" s="55"/>
      <c r="CQ132" s="55"/>
      <c r="CR132" s="185"/>
      <c r="CS132" s="185"/>
      <c r="CT132" s="185"/>
      <c r="CU132" s="185"/>
      <c r="CV132" s="47"/>
      <c r="CW132" s="47"/>
      <c r="CX132" s="47"/>
    </row>
    <row r="133" spans="12:102" ht="15" customHeight="1" x14ac:dyDescent="0.25">
      <c r="L133" s="63"/>
      <c r="V133" s="47"/>
      <c r="W133" s="306"/>
      <c r="X133" s="47"/>
      <c r="Y133" s="259"/>
      <c r="Z133" s="47"/>
      <c r="AA133" s="47"/>
      <c r="AB133" s="47"/>
      <c r="AC133" s="259"/>
      <c r="AD133" s="47"/>
      <c r="AE133" s="47"/>
      <c r="AF133" s="47"/>
      <c r="AG133" s="47"/>
      <c r="AH133" s="47"/>
      <c r="AI133" s="47"/>
      <c r="AJ133" s="47"/>
      <c r="AK133" s="47"/>
      <c r="AL133" s="47"/>
      <c r="AM133" s="47"/>
      <c r="AN133" s="47"/>
      <c r="AP133" s="4"/>
      <c r="AQ133" s="63"/>
      <c r="AR133" s="64"/>
      <c r="AS133" s="4"/>
      <c r="AT133" s="4"/>
      <c r="AV133" s="47"/>
      <c r="AW133" s="47"/>
      <c r="AX133" s="55"/>
      <c r="AY133" s="55"/>
      <c r="AZ133" s="55"/>
      <c r="BA133" s="55"/>
      <c r="BB133" s="282"/>
      <c r="BC133" s="268"/>
      <c r="BI133" s="47"/>
      <c r="BJ133" s="47"/>
      <c r="BK133" s="47"/>
      <c r="BL133" s="47"/>
      <c r="BM133" s="47"/>
      <c r="BN133" s="47"/>
      <c r="BO133" s="47"/>
      <c r="BP133" s="47"/>
      <c r="BQ133" s="47"/>
      <c r="BR133" s="47"/>
      <c r="BS133" s="47"/>
      <c r="BT133" s="47"/>
      <c r="BU133" s="47"/>
      <c r="BV133" s="47"/>
      <c r="BW133" s="185"/>
      <c r="BX133" s="185"/>
      <c r="BY133" s="185"/>
      <c r="BZ133" s="185"/>
      <c r="CA133" s="185"/>
      <c r="CB133" s="185"/>
      <c r="CC133" s="47"/>
      <c r="CD133" s="47"/>
      <c r="CE133" s="185"/>
      <c r="CF133" s="47"/>
      <c r="CG133" s="47"/>
      <c r="CH133" s="47"/>
      <c r="CI133" s="47"/>
      <c r="CJ133" s="47"/>
      <c r="CK133" s="55"/>
      <c r="CL133" s="55"/>
      <c r="CM133" s="55"/>
      <c r="CN133" s="55"/>
      <c r="CO133" s="55"/>
      <c r="CP133" s="55"/>
      <c r="CQ133" s="55"/>
      <c r="CR133" s="55"/>
      <c r="CS133" s="55"/>
      <c r="CT133" s="55"/>
      <c r="CU133" s="55"/>
      <c r="CV133" s="185"/>
      <c r="CW133" s="185"/>
      <c r="CX133" s="185"/>
    </row>
    <row r="134" spans="12:102" ht="15" customHeight="1" x14ac:dyDescent="0.25">
      <c r="L134" s="63"/>
      <c r="V134" s="47"/>
      <c r="W134" s="306"/>
      <c r="X134" s="47"/>
      <c r="Y134" s="259"/>
      <c r="Z134" s="47"/>
      <c r="AA134" s="47"/>
      <c r="AB134" s="47"/>
      <c r="AC134" s="259"/>
      <c r="AD134" s="47"/>
      <c r="AE134" s="47"/>
      <c r="AF134" s="47"/>
      <c r="AG134" s="47"/>
      <c r="AH134" s="47"/>
      <c r="AI134" s="47"/>
      <c r="AJ134" s="47"/>
      <c r="AK134" s="47"/>
      <c r="AL134" s="47"/>
      <c r="AM134" s="47"/>
      <c r="AN134" s="47"/>
      <c r="AP134" s="4"/>
      <c r="AQ134" s="63"/>
      <c r="AR134" s="64"/>
      <c r="AS134" s="4"/>
      <c r="AT134" s="4"/>
      <c r="AV134" s="185"/>
      <c r="AW134" s="185"/>
      <c r="AX134" s="185"/>
      <c r="AY134" s="185"/>
      <c r="AZ134" s="185"/>
      <c r="BA134" s="185"/>
      <c r="BB134" s="282"/>
      <c r="BC134" s="268"/>
      <c r="BI134" s="47"/>
      <c r="BJ134" s="47"/>
      <c r="BK134" s="47"/>
      <c r="BL134" s="47"/>
      <c r="BM134" s="47"/>
      <c r="BN134" s="47"/>
      <c r="BO134" s="47"/>
      <c r="BP134" s="47"/>
      <c r="BQ134" s="47"/>
      <c r="BR134" s="47"/>
      <c r="BS134" s="47"/>
      <c r="BT134" s="47"/>
      <c r="BU134" s="47"/>
      <c r="BV134" s="47"/>
      <c r="BW134" s="185"/>
      <c r="BX134" s="185"/>
      <c r="BY134" s="185"/>
      <c r="BZ134" s="185"/>
      <c r="CA134" s="185"/>
      <c r="CB134" s="185"/>
      <c r="CC134" s="47"/>
      <c r="CD134" s="47"/>
      <c r="CE134" s="185"/>
      <c r="CF134" s="47"/>
      <c r="CG134" s="47"/>
      <c r="CH134" s="47"/>
      <c r="CI134" s="47"/>
      <c r="CJ134" s="47"/>
      <c r="CK134" s="55"/>
      <c r="CL134" s="55"/>
      <c r="CM134" s="55"/>
      <c r="CN134" s="55"/>
      <c r="CO134" s="55"/>
      <c r="CP134" s="55"/>
      <c r="CQ134" s="55"/>
      <c r="CR134" s="185"/>
      <c r="CS134" s="185"/>
      <c r="CT134" s="185"/>
      <c r="CU134" s="185"/>
      <c r="CV134" s="185"/>
      <c r="CW134" s="185"/>
      <c r="CX134" s="185"/>
    </row>
    <row r="135" spans="12:102" ht="15" customHeight="1" x14ac:dyDescent="0.25">
      <c r="L135" s="63"/>
      <c r="V135" s="47"/>
      <c r="W135" s="306"/>
      <c r="X135" s="47"/>
      <c r="Y135" s="259"/>
      <c r="Z135" s="47"/>
      <c r="AA135" s="47"/>
      <c r="AB135" s="47"/>
      <c r="AC135" s="259"/>
      <c r="AD135" s="47"/>
      <c r="AE135" s="47"/>
      <c r="AF135" s="47"/>
      <c r="AG135" s="47"/>
      <c r="AH135" s="47"/>
      <c r="AI135" s="47"/>
      <c r="AJ135" s="47"/>
      <c r="AK135" s="47"/>
      <c r="AL135" s="47"/>
      <c r="AM135" s="47"/>
      <c r="AN135" s="47"/>
      <c r="AP135" s="4"/>
      <c r="AQ135" s="63"/>
      <c r="AR135" s="64"/>
      <c r="AS135" s="4"/>
      <c r="AT135" s="4"/>
      <c r="AV135" s="185"/>
      <c r="AW135" s="185"/>
      <c r="AX135" s="185"/>
      <c r="AY135" s="185"/>
      <c r="AZ135" s="185"/>
      <c r="BA135" s="185"/>
      <c r="BB135" s="271"/>
      <c r="BC135" s="268"/>
      <c r="BI135" s="47"/>
      <c r="BJ135" s="47"/>
      <c r="BK135" s="47"/>
      <c r="BL135" s="47"/>
      <c r="BM135" s="47"/>
      <c r="BN135" s="47"/>
      <c r="BO135" s="47"/>
      <c r="BP135" s="47"/>
      <c r="BQ135" s="47"/>
      <c r="BR135" s="47"/>
      <c r="BS135" s="47"/>
      <c r="BT135" s="47"/>
      <c r="BU135" s="47"/>
      <c r="BV135" s="47"/>
      <c r="BW135" s="185"/>
      <c r="BX135" s="185"/>
      <c r="BY135" s="185"/>
      <c r="BZ135" s="185"/>
      <c r="CA135" s="185"/>
      <c r="CB135" s="185"/>
      <c r="CC135" s="47"/>
      <c r="CD135" s="47"/>
      <c r="CE135" s="185"/>
      <c r="CF135" s="47"/>
      <c r="CG135" s="47"/>
      <c r="CH135" s="47"/>
      <c r="CI135" s="47"/>
      <c r="CJ135" s="47"/>
      <c r="CK135" s="55"/>
      <c r="CL135" s="55"/>
      <c r="CM135" s="55"/>
      <c r="CN135" s="55"/>
      <c r="CO135" s="55"/>
      <c r="CP135" s="55"/>
      <c r="CQ135" s="55"/>
      <c r="CR135" s="185"/>
      <c r="CS135" s="185"/>
      <c r="CT135" s="185"/>
      <c r="CU135" s="185"/>
      <c r="CV135" s="185"/>
      <c r="CW135" s="185"/>
      <c r="CX135" s="185"/>
    </row>
    <row r="136" spans="12:102" ht="15" customHeight="1" x14ac:dyDescent="0.25">
      <c r="L136" s="63"/>
      <c r="V136" s="47"/>
      <c r="W136" s="306"/>
      <c r="X136" s="47"/>
      <c r="Y136" s="259"/>
      <c r="Z136" s="47"/>
      <c r="AA136" s="47"/>
      <c r="AB136" s="47"/>
      <c r="AC136" s="259"/>
      <c r="AD136" s="47"/>
      <c r="AE136" s="47"/>
      <c r="AF136" s="47"/>
      <c r="AG136" s="47"/>
      <c r="AH136" s="47"/>
      <c r="AI136" s="47"/>
      <c r="AJ136" s="47"/>
      <c r="AK136" s="47"/>
      <c r="AL136" s="47"/>
      <c r="AM136" s="47"/>
      <c r="AN136" s="47"/>
      <c r="AO136" s="47"/>
      <c r="AP136" s="47"/>
      <c r="AQ136" s="47"/>
      <c r="AR136" s="185"/>
      <c r="AS136" s="185"/>
      <c r="AT136" s="185"/>
      <c r="AU136" s="185"/>
      <c r="AV136" s="185"/>
      <c r="AW136" s="185"/>
      <c r="AX136" s="185"/>
      <c r="AY136" s="185"/>
      <c r="AZ136" s="185"/>
      <c r="BA136" s="185"/>
      <c r="BB136" s="271"/>
      <c r="BC136" s="268"/>
      <c r="BI136" s="47"/>
      <c r="BJ136" s="47"/>
      <c r="BK136" s="47"/>
      <c r="BL136" s="47"/>
      <c r="BM136" s="47"/>
      <c r="BN136" s="47"/>
      <c r="BO136" s="47"/>
      <c r="BP136" s="47"/>
      <c r="BQ136" s="47"/>
      <c r="BR136" s="47"/>
      <c r="BS136" s="47"/>
      <c r="BT136" s="47"/>
      <c r="BU136" s="47"/>
      <c r="BV136" s="47"/>
      <c r="BW136" s="185"/>
      <c r="BX136" s="185"/>
      <c r="BY136" s="185"/>
      <c r="BZ136" s="185"/>
      <c r="CA136" s="185"/>
      <c r="CB136" s="185"/>
      <c r="CC136" s="47"/>
      <c r="CD136" s="47"/>
      <c r="CE136" s="185"/>
      <c r="CF136" s="47"/>
      <c r="CG136" s="47"/>
      <c r="CH136" s="47"/>
      <c r="CI136" s="47"/>
      <c r="CJ136" s="47"/>
      <c r="CK136" s="55"/>
      <c r="CL136" s="55"/>
      <c r="CM136" s="55"/>
      <c r="CN136" s="55"/>
      <c r="CO136" s="55"/>
      <c r="CP136" s="55"/>
      <c r="CQ136" s="55"/>
      <c r="CR136" s="185"/>
      <c r="CS136" s="185"/>
      <c r="CT136" s="185"/>
      <c r="CU136" s="185"/>
      <c r="CV136" s="185"/>
      <c r="CW136" s="185"/>
      <c r="CX136" s="185"/>
    </row>
    <row r="137" spans="12:102" ht="15" customHeight="1" x14ac:dyDescent="0.25">
      <c r="L137" s="63"/>
      <c r="V137" s="47"/>
      <c r="W137" s="306"/>
      <c r="X137" s="47"/>
      <c r="Y137" s="259"/>
      <c r="Z137" s="47"/>
      <c r="AA137" s="47"/>
      <c r="AB137" s="47"/>
      <c r="AC137" s="259"/>
      <c r="AD137" s="47"/>
      <c r="AE137" s="47"/>
      <c r="AF137" s="47"/>
      <c r="AG137" s="47"/>
      <c r="AH137" s="47"/>
      <c r="AI137" s="47"/>
      <c r="AJ137" s="47"/>
      <c r="AK137" s="47"/>
      <c r="AL137" s="47"/>
      <c r="AM137" s="47"/>
      <c r="AN137" s="47"/>
      <c r="AO137" s="47"/>
      <c r="AP137" s="47"/>
      <c r="AQ137" s="47"/>
      <c r="AR137" s="185"/>
      <c r="AS137" s="185"/>
      <c r="AT137" s="185"/>
      <c r="AU137" s="185"/>
      <c r="AV137" s="185"/>
      <c r="AW137" s="185"/>
      <c r="AX137" s="185"/>
      <c r="AY137" s="185"/>
      <c r="AZ137" s="185"/>
      <c r="BA137" s="185"/>
      <c r="BB137" s="271"/>
      <c r="BC137" s="267"/>
      <c r="BD137" s="47"/>
      <c r="BE137" s="185"/>
      <c r="BF137" s="47"/>
      <c r="BI137" s="47"/>
      <c r="BJ137" s="47"/>
      <c r="BK137" s="47"/>
      <c r="BL137" s="47"/>
      <c r="BM137" s="47"/>
      <c r="BN137" s="47"/>
      <c r="BO137" s="47"/>
      <c r="BP137" s="47"/>
      <c r="BQ137" s="47"/>
      <c r="BR137" s="47"/>
      <c r="BS137" s="47"/>
      <c r="BT137" s="47"/>
      <c r="BU137" s="47"/>
      <c r="BV137" s="185"/>
      <c r="BW137" s="185"/>
      <c r="BX137" s="185"/>
      <c r="BY137" s="185"/>
      <c r="BZ137" s="185"/>
      <c r="CA137" s="185"/>
      <c r="CB137" s="185"/>
      <c r="CC137" s="47"/>
      <c r="CD137" s="47"/>
      <c r="CE137" s="185"/>
      <c r="CF137" s="47"/>
      <c r="CG137" s="47"/>
      <c r="CH137" s="185"/>
      <c r="CI137" s="185"/>
      <c r="CJ137" s="185"/>
      <c r="CK137" s="185"/>
      <c r="CL137" s="185"/>
      <c r="CM137" s="55"/>
      <c r="CN137" s="55"/>
      <c r="CO137" s="55"/>
      <c r="CP137" s="55"/>
      <c r="CQ137" s="55"/>
      <c r="CR137" s="185"/>
      <c r="CS137" s="185"/>
      <c r="CT137" s="185"/>
      <c r="CU137" s="185"/>
      <c r="CV137" s="185"/>
      <c r="CW137" s="185"/>
      <c r="CX137" s="185"/>
    </row>
    <row r="138" spans="12:102" ht="15" customHeight="1" x14ac:dyDescent="0.25">
      <c r="L138" s="63"/>
      <c r="V138" s="47"/>
      <c r="W138" s="306"/>
      <c r="X138" s="47"/>
      <c r="Y138" s="259"/>
      <c r="Z138" s="47"/>
      <c r="AA138" s="47"/>
      <c r="AB138" s="47"/>
      <c r="AC138" s="259"/>
      <c r="AD138" s="47"/>
      <c r="AE138" s="47"/>
      <c r="AF138" s="47"/>
      <c r="AG138" s="47"/>
      <c r="AH138" s="47"/>
      <c r="AI138" s="47"/>
      <c r="AJ138" s="47"/>
      <c r="AK138" s="47"/>
      <c r="AL138" s="47"/>
      <c r="AM138" s="47"/>
      <c r="AN138" s="47"/>
      <c r="AO138" s="47"/>
      <c r="AP138" s="47"/>
      <c r="AQ138" s="47"/>
      <c r="AR138" s="185"/>
      <c r="AS138" s="185"/>
      <c r="AT138" s="185"/>
      <c r="AU138" s="185"/>
      <c r="AV138" s="185"/>
      <c r="AW138" s="185"/>
      <c r="AX138" s="185"/>
      <c r="AY138" s="185"/>
      <c r="AZ138" s="185"/>
      <c r="BA138" s="185"/>
      <c r="BB138" s="271"/>
      <c r="BC138" s="267"/>
      <c r="BD138" s="47"/>
      <c r="BE138" s="185"/>
      <c r="BF138" s="47"/>
      <c r="BI138" s="47"/>
      <c r="BJ138" s="47"/>
      <c r="BK138" s="47"/>
      <c r="BL138" s="47"/>
      <c r="BM138" s="47"/>
      <c r="BN138" s="47"/>
      <c r="BO138" s="47"/>
      <c r="BP138" s="47"/>
      <c r="BQ138" s="47"/>
      <c r="BR138" s="47"/>
      <c r="BS138" s="47"/>
      <c r="BT138" s="47"/>
      <c r="BU138" s="47"/>
      <c r="BV138" s="185"/>
      <c r="BW138" s="185"/>
      <c r="BX138" s="185"/>
      <c r="BY138" s="185"/>
      <c r="BZ138" s="185"/>
      <c r="CA138" s="185"/>
      <c r="CB138" s="185"/>
      <c r="CC138" s="47"/>
      <c r="CD138" s="47"/>
      <c r="CE138" s="185"/>
      <c r="CF138" s="47"/>
      <c r="CG138" s="47"/>
      <c r="CH138" s="185"/>
      <c r="CI138" s="185"/>
      <c r="CJ138" s="185"/>
      <c r="CK138" s="185"/>
      <c r="CL138" s="185"/>
      <c r="CM138" s="185"/>
      <c r="CN138" s="55"/>
      <c r="CO138" s="55"/>
      <c r="CP138" s="55"/>
      <c r="CQ138" s="55"/>
      <c r="CR138" s="185"/>
      <c r="CS138" s="185"/>
      <c r="CT138" s="185"/>
      <c r="CU138" s="185"/>
      <c r="CV138" s="185"/>
      <c r="CW138" s="185"/>
      <c r="CX138" s="185"/>
    </row>
    <row r="139" spans="12:102" ht="15" customHeight="1" x14ac:dyDescent="0.25">
      <c r="L139" s="63"/>
      <c r="V139" s="47"/>
      <c r="W139" s="306"/>
      <c r="X139" s="47"/>
      <c r="Y139" s="259"/>
      <c r="Z139" s="47"/>
      <c r="AA139" s="47"/>
      <c r="AB139" s="47"/>
      <c r="AC139" s="259"/>
      <c r="AD139" s="47"/>
      <c r="AE139" s="47"/>
      <c r="AF139" s="47"/>
      <c r="AG139" s="47"/>
      <c r="AH139" s="47"/>
      <c r="AI139" s="47"/>
      <c r="AJ139" s="47"/>
      <c r="AK139" s="47"/>
      <c r="AL139" s="47"/>
      <c r="AM139" s="47"/>
      <c r="AN139" s="47"/>
      <c r="AO139" s="47"/>
      <c r="AP139" s="47"/>
      <c r="AQ139" s="47"/>
      <c r="AR139" s="185"/>
      <c r="AS139" s="185"/>
      <c r="AT139" s="185"/>
      <c r="AU139" s="185"/>
      <c r="AV139" s="185"/>
      <c r="AW139" s="185"/>
      <c r="AX139" s="185"/>
      <c r="AY139" s="185"/>
      <c r="AZ139" s="185"/>
      <c r="BA139" s="185"/>
      <c r="BB139" s="271"/>
      <c r="BC139" s="267"/>
      <c r="BD139" s="47"/>
      <c r="BE139" s="185"/>
      <c r="BF139" s="47"/>
      <c r="BI139" s="47"/>
      <c r="BJ139" s="47"/>
      <c r="BK139" s="47"/>
      <c r="BL139" s="47"/>
      <c r="BM139" s="47"/>
      <c r="BN139" s="47"/>
      <c r="BO139" s="47"/>
      <c r="BP139" s="47"/>
      <c r="BQ139" s="47"/>
      <c r="BR139" s="47"/>
      <c r="BS139" s="47"/>
      <c r="BT139" s="47"/>
      <c r="BU139" s="47"/>
      <c r="BV139" s="185"/>
      <c r="BW139" s="185"/>
      <c r="BX139" s="185"/>
      <c r="BY139" s="185"/>
      <c r="BZ139" s="185"/>
      <c r="CA139" s="185"/>
      <c r="CB139" s="185"/>
      <c r="CC139" s="47"/>
      <c r="CD139" s="47"/>
      <c r="CE139" s="185"/>
      <c r="CF139" s="185"/>
      <c r="CG139" s="185"/>
      <c r="CH139" s="185"/>
      <c r="CI139" s="185"/>
      <c r="CJ139" s="185"/>
      <c r="CK139" s="185"/>
      <c r="CL139" s="185"/>
      <c r="CM139" s="185"/>
      <c r="CN139" s="55"/>
      <c r="CO139" s="55"/>
      <c r="CP139" s="55"/>
      <c r="CQ139" s="55"/>
      <c r="CR139" s="185"/>
      <c r="CS139" s="185"/>
      <c r="CT139" s="185"/>
      <c r="CU139" s="185"/>
      <c r="CV139" s="185"/>
      <c r="CW139" s="185"/>
      <c r="CX139" s="185"/>
    </row>
    <row r="140" spans="12:102" ht="15" customHeight="1" x14ac:dyDescent="0.25">
      <c r="L140" s="63"/>
      <c r="V140" s="47"/>
      <c r="W140" s="306"/>
      <c r="X140" s="47"/>
      <c r="Y140" s="259"/>
      <c r="Z140" s="47"/>
      <c r="AA140" s="47"/>
      <c r="AB140" s="47"/>
      <c r="AC140" s="259"/>
      <c r="AD140" s="47"/>
      <c r="AE140" s="47"/>
      <c r="AF140" s="47"/>
      <c r="AG140" s="47"/>
      <c r="AH140" s="47"/>
      <c r="AI140" s="47"/>
      <c r="AJ140" s="47"/>
      <c r="AK140" s="47"/>
      <c r="AL140" s="47"/>
      <c r="AM140" s="47"/>
      <c r="AN140" s="47"/>
      <c r="AO140" s="47"/>
      <c r="AP140" s="47"/>
      <c r="AQ140" s="47"/>
      <c r="AR140" s="185"/>
      <c r="AS140" s="185"/>
      <c r="AT140" s="185"/>
      <c r="AU140" s="185"/>
      <c r="AV140" s="185"/>
      <c r="AW140" s="185"/>
      <c r="AX140" s="185"/>
      <c r="AY140" s="185"/>
      <c r="AZ140" s="185"/>
      <c r="BA140" s="185"/>
      <c r="BB140" s="271"/>
      <c r="BC140" s="267"/>
      <c r="BD140" s="47"/>
      <c r="BF140" s="47"/>
      <c r="BI140" s="47"/>
      <c r="BJ140" s="47"/>
      <c r="BK140" s="47"/>
      <c r="BL140" s="47"/>
      <c r="BM140" s="47"/>
      <c r="BN140" s="47"/>
      <c r="BO140" s="47"/>
      <c r="BP140" s="47"/>
      <c r="BQ140" s="47"/>
      <c r="BR140" s="47"/>
      <c r="BS140" s="47"/>
      <c r="BT140" s="47"/>
      <c r="BU140" s="47"/>
      <c r="BV140" s="185"/>
      <c r="BW140" s="185"/>
      <c r="BX140" s="185"/>
      <c r="BY140" s="185"/>
      <c r="BZ140" s="185"/>
      <c r="CA140" s="185"/>
      <c r="CB140" s="185"/>
      <c r="CC140" s="47"/>
      <c r="CD140" s="47"/>
      <c r="CE140" s="185"/>
      <c r="CF140" s="185"/>
      <c r="CG140" s="185"/>
      <c r="CH140" s="185"/>
      <c r="CI140" s="185"/>
      <c r="CJ140" s="185"/>
      <c r="CK140" s="185"/>
      <c r="CL140" s="185"/>
      <c r="CM140" s="185"/>
      <c r="CN140" s="55"/>
      <c r="CO140" s="55"/>
      <c r="CP140" s="55"/>
      <c r="CQ140" s="55"/>
      <c r="CR140" s="185"/>
      <c r="CS140" s="185"/>
      <c r="CT140" s="185"/>
      <c r="CU140" s="185"/>
      <c r="CV140" s="185"/>
      <c r="CW140" s="185"/>
      <c r="CX140" s="185"/>
    </row>
    <row r="141" spans="12:102" ht="15" customHeight="1" x14ac:dyDescent="0.25">
      <c r="L141" s="63"/>
      <c r="V141" s="47"/>
      <c r="W141" s="306"/>
      <c r="X141" s="47"/>
      <c r="Y141" s="259"/>
      <c r="Z141" s="47"/>
      <c r="AA141" s="47"/>
      <c r="AB141" s="47"/>
      <c r="AC141" s="259"/>
      <c r="AD141" s="47"/>
      <c r="AE141" s="47"/>
      <c r="AF141" s="47"/>
      <c r="AG141" s="47"/>
      <c r="AH141" s="47"/>
      <c r="AI141" s="47"/>
      <c r="AJ141" s="47"/>
      <c r="AK141" s="47"/>
      <c r="AL141" s="47"/>
      <c r="AM141" s="47"/>
      <c r="AN141" s="47"/>
      <c r="AO141" s="47"/>
      <c r="AP141" s="47"/>
      <c r="AQ141" s="47"/>
      <c r="AR141" s="185"/>
      <c r="AS141" s="185"/>
      <c r="AT141" s="185"/>
      <c r="AU141" s="185"/>
      <c r="AV141" s="185"/>
      <c r="AW141" s="185"/>
      <c r="AX141" s="185"/>
      <c r="AY141" s="185"/>
      <c r="AZ141" s="185"/>
      <c r="BA141" s="185"/>
      <c r="BB141" s="271"/>
      <c r="BC141" s="267"/>
      <c r="BD141" s="47"/>
      <c r="BF141" s="47"/>
      <c r="BI141" s="47"/>
      <c r="BJ141" s="47"/>
      <c r="BK141" s="47"/>
      <c r="BL141" s="47"/>
      <c r="BM141" s="47"/>
      <c r="BN141" s="47"/>
      <c r="BO141" s="47"/>
      <c r="BP141" s="47"/>
      <c r="BQ141" s="47"/>
      <c r="BR141" s="47"/>
      <c r="BS141" s="47"/>
      <c r="BT141" s="47"/>
      <c r="BU141" s="47"/>
      <c r="BV141" s="185"/>
      <c r="BW141" s="185"/>
      <c r="BX141" s="185"/>
      <c r="BY141" s="185"/>
      <c r="BZ141" s="185"/>
      <c r="CA141" s="185"/>
      <c r="CB141" s="185"/>
      <c r="CC141" s="47"/>
      <c r="CD141" s="47"/>
      <c r="CE141" s="185"/>
      <c r="CF141" s="185"/>
      <c r="CG141" s="185"/>
      <c r="CH141" s="185"/>
      <c r="CI141" s="185"/>
      <c r="CJ141" s="185"/>
      <c r="CK141" s="185"/>
      <c r="CL141" s="185"/>
      <c r="CM141" s="185"/>
      <c r="CN141" s="55"/>
      <c r="CO141" s="55"/>
      <c r="CP141" s="55"/>
      <c r="CQ141" s="55"/>
      <c r="CR141" s="185"/>
      <c r="CS141" s="185"/>
      <c r="CT141" s="185"/>
      <c r="CU141" s="185"/>
      <c r="CV141" s="185"/>
      <c r="CW141" s="185"/>
      <c r="CX141" s="185"/>
    </row>
    <row r="142" spans="12:102" ht="15" customHeight="1" x14ac:dyDescent="0.25">
      <c r="L142" s="63"/>
      <c r="V142" s="47"/>
      <c r="W142" s="306"/>
      <c r="X142" s="47"/>
      <c r="Y142" s="259"/>
      <c r="Z142" s="47"/>
      <c r="AA142" s="47"/>
      <c r="AB142" s="47"/>
      <c r="AC142" s="259"/>
      <c r="AD142" s="47"/>
      <c r="AE142" s="47"/>
      <c r="AF142" s="47"/>
      <c r="AG142" s="47"/>
      <c r="AH142" s="47"/>
      <c r="AI142" s="47"/>
      <c r="AJ142" s="47"/>
      <c r="AK142" s="47"/>
      <c r="AL142" s="47"/>
      <c r="AM142" s="47"/>
      <c r="AN142" s="47"/>
      <c r="AO142" s="47"/>
      <c r="AP142" s="47"/>
      <c r="AQ142" s="47"/>
      <c r="AR142" s="185"/>
      <c r="AS142" s="185"/>
      <c r="AT142" s="185"/>
      <c r="AU142" s="185"/>
      <c r="AV142" s="185"/>
      <c r="AW142" s="185"/>
      <c r="AX142" s="185"/>
      <c r="AY142" s="185"/>
      <c r="AZ142" s="185"/>
      <c r="BA142" s="185"/>
      <c r="BB142" s="271"/>
      <c r="BC142" s="267"/>
      <c r="BD142" s="47"/>
      <c r="BF142" s="47"/>
      <c r="BI142" s="47"/>
      <c r="BJ142" s="47"/>
      <c r="BK142" s="47"/>
      <c r="BL142" s="47"/>
      <c r="BM142" s="47"/>
      <c r="BN142" s="47"/>
      <c r="BO142" s="47"/>
      <c r="BP142" s="47"/>
      <c r="BQ142" s="47"/>
      <c r="BR142" s="47"/>
      <c r="BS142" s="47"/>
      <c r="BT142" s="47"/>
      <c r="BU142" s="47"/>
      <c r="BV142" s="185"/>
      <c r="BW142" s="185"/>
      <c r="BX142" s="185"/>
      <c r="BY142" s="185"/>
      <c r="BZ142" s="185"/>
      <c r="CA142" s="185"/>
      <c r="CB142" s="185"/>
      <c r="CC142" s="185"/>
      <c r="CD142" s="185"/>
      <c r="CE142" s="185"/>
      <c r="CF142" s="185"/>
      <c r="CG142" s="185"/>
      <c r="CH142" s="185"/>
      <c r="CI142" s="185"/>
      <c r="CJ142" s="185"/>
      <c r="CK142" s="185"/>
      <c r="CL142" s="185"/>
      <c r="CM142" s="185"/>
      <c r="CN142" s="55"/>
      <c r="CO142" s="55"/>
      <c r="CP142" s="55"/>
      <c r="CQ142" s="55"/>
      <c r="CR142" s="185"/>
      <c r="CS142" s="185"/>
      <c r="CT142" s="185"/>
      <c r="CU142" s="185"/>
      <c r="CV142" s="185"/>
      <c r="CW142" s="185"/>
      <c r="CX142" s="185"/>
    </row>
    <row r="143" spans="12:102" ht="15" customHeight="1" x14ac:dyDescent="0.25">
      <c r="L143" s="63"/>
      <c r="V143" s="67"/>
      <c r="W143" s="306"/>
      <c r="X143" s="47"/>
      <c r="Y143" s="259"/>
      <c r="Z143" s="47"/>
      <c r="AA143" s="47"/>
      <c r="AB143" s="47"/>
      <c r="AC143" s="259"/>
      <c r="AD143" s="47"/>
      <c r="AE143" s="47"/>
      <c r="AF143" s="47"/>
      <c r="AI143" s="47"/>
      <c r="AJ143" s="47"/>
      <c r="AK143" s="47"/>
      <c r="AL143" s="47"/>
      <c r="AM143" s="47"/>
      <c r="AN143" s="47"/>
      <c r="AO143" s="47"/>
      <c r="AP143" s="47"/>
      <c r="AQ143" s="47"/>
      <c r="AR143" s="185"/>
      <c r="AS143" s="185"/>
      <c r="AT143" s="185"/>
      <c r="AU143" s="185"/>
      <c r="AV143" s="185"/>
      <c r="AW143" s="185"/>
      <c r="AX143" s="185"/>
      <c r="AY143" s="185"/>
      <c r="AZ143" s="185"/>
      <c r="BA143" s="185"/>
      <c r="BB143" s="271"/>
      <c r="BC143" s="267"/>
      <c r="BD143" s="47"/>
      <c r="BF143" s="47"/>
      <c r="BI143" s="47"/>
      <c r="BJ143" s="47"/>
      <c r="BK143" s="47"/>
      <c r="BL143" s="47"/>
      <c r="BM143" s="47"/>
      <c r="BN143" s="47"/>
      <c r="BO143" s="47"/>
      <c r="BP143" s="47"/>
      <c r="BQ143" s="47"/>
      <c r="BR143" s="47"/>
      <c r="BS143" s="47"/>
      <c r="BT143" s="47"/>
      <c r="BU143" s="47"/>
      <c r="BV143" s="185"/>
      <c r="BW143" s="185"/>
      <c r="BX143" s="185"/>
      <c r="BY143" s="185"/>
      <c r="BZ143" s="185"/>
      <c r="CA143" s="185"/>
      <c r="CB143" s="185"/>
      <c r="CC143" s="185"/>
      <c r="CD143" s="185"/>
      <c r="CE143" s="185"/>
      <c r="CF143" s="185"/>
      <c r="CG143" s="185"/>
      <c r="CH143" s="185"/>
      <c r="CI143" s="185"/>
      <c r="CJ143" s="185"/>
      <c r="CK143" s="185"/>
      <c r="CL143" s="185"/>
      <c r="CM143" s="185"/>
      <c r="CN143" s="55"/>
      <c r="CO143" s="55"/>
      <c r="CP143" s="55"/>
      <c r="CQ143" s="55"/>
      <c r="CR143" s="185"/>
      <c r="CS143" s="185"/>
      <c r="CT143" s="185"/>
      <c r="CU143" s="185"/>
      <c r="CV143" s="185"/>
      <c r="CW143" s="185"/>
      <c r="CX143" s="185"/>
    </row>
    <row r="144" spans="12:102" ht="15" customHeight="1" x14ac:dyDescent="0.25">
      <c r="L144" s="63"/>
      <c r="V144" s="67"/>
      <c r="W144" s="304"/>
      <c r="X144" s="67"/>
      <c r="Y144" s="261"/>
      <c r="Z144" s="185"/>
      <c r="AA144" s="185"/>
      <c r="AB144" s="47"/>
      <c r="AC144" s="259"/>
      <c r="AD144" s="47"/>
      <c r="AE144" s="47"/>
      <c r="AF144" s="47"/>
      <c r="AK144" s="47"/>
      <c r="AL144" s="47"/>
      <c r="AM144" s="47"/>
      <c r="AN144" s="47"/>
      <c r="AO144" s="47"/>
      <c r="AP144" s="47"/>
      <c r="AQ144" s="47"/>
      <c r="AR144" s="185"/>
      <c r="AS144" s="185"/>
      <c r="AT144" s="185"/>
      <c r="AU144" s="185"/>
      <c r="AV144" s="185"/>
      <c r="AW144" s="185"/>
      <c r="AX144" s="185"/>
      <c r="AY144" s="185"/>
      <c r="AZ144" s="185"/>
      <c r="BA144" s="185"/>
      <c r="BB144" s="271"/>
      <c r="BC144" s="267"/>
      <c r="BD144" s="47"/>
      <c r="BF144" s="47"/>
      <c r="BI144" s="47"/>
      <c r="BJ144" s="47"/>
      <c r="BK144" s="47"/>
      <c r="BL144" s="47"/>
      <c r="BM144" s="47"/>
      <c r="BN144" s="47"/>
      <c r="BO144" s="47"/>
      <c r="BP144" s="47"/>
      <c r="BQ144" s="47"/>
      <c r="BR144" s="47"/>
      <c r="BS144" s="47"/>
      <c r="BT144" s="47"/>
      <c r="BU144" s="47"/>
      <c r="BV144" s="185"/>
      <c r="BW144" s="185"/>
      <c r="BX144" s="185"/>
      <c r="BY144" s="185"/>
      <c r="BZ144" s="185"/>
      <c r="CA144" s="185"/>
      <c r="CB144" s="185"/>
      <c r="CC144" s="185"/>
      <c r="CD144" s="185"/>
      <c r="CE144" s="185"/>
      <c r="CF144" s="185"/>
      <c r="CG144" s="185"/>
      <c r="CH144" s="185"/>
      <c r="CI144" s="185"/>
      <c r="CJ144" s="185"/>
      <c r="CK144" s="185"/>
      <c r="CL144" s="185"/>
      <c r="CM144" s="185"/>
      <c r="CN144" s="55"/>
      <c r="CO144" s="55"/>
      <c r="CP144" s="55"/>
      <c r="CQ144" s="55"/>
      <c r="CR144" s="185"/>
      <c r="CS144" s="185"/>
      <c r="CT144" s="185"/>
      <c r="CU144" s="185"/>
      <c r="CV144" s="185"/>
      <c r="CW144" s="185"/>
      <c r="CX144" s="185"/>
    </row>
    <row r="145" spans="12:102" ht="15" customHeight="1" x14ac:dyDescent="0.25">
      <c r="L145" s="63"/>
      <c r="W145" s="307"/>
      <c r="Y145" s="64"/>
      <c r="AB145" s="185"/>
      <c r="AC145" s="208"/>
      <c r="AD145" s="47"/>
      <c r="AE145" s="47"/>
      <c r="AK145" s="47"/>
      <c r="AL145" s="47"/>
      <c r="AM145" s="47"/>
      <c r="AN145" s="47"/>
      <c r="AO145" s="47"/>
      <c r="AP145" s="47"/>
      <c r="AQ145" s="47"/>
      <c r="AR145" s="185"/>
      <c r="AS145" s="185"/>
      <c r="AT145" s="185"/>
      <c r="AU145" s="185"/>
      <c r="AV145" s="185"/>
      <c r="AW145" s="185"/>
      <c r="AX145" s="185"/>
      <c r="AY145" s="185"/>
      <c r="AZ145" s="185"/>
      <c r="BA145" s="185"/>
      <c r="BB145" s="271"/>
      <c r="BC145" s="267"/>
      <c r="BD145" s="47"/>
      <c r="BF145" s="47"/>
      <c r="BI145" s="47"/>
      <c r="BJ145" s="47"/>
      <c r="BK145" s="47"/>
      <c r="BL145" s="47"/>
      <c r="BM145" s="47"/>
      <c r="BN145" s="47"/>
      <c r="BO145" s="47"/>
      <c r="BP145" s="47"/>
      <c r="BQ145" s="47"/>
      <c r="BR145" s="47"/>
      <c r="BS145" s="47"/>
      <c r="BT145" s="47"/>
      <c r="BU145" s="47"/>
      <c r="BV145" s="185"/>
      <c r="BW145" s="185"/>
      <c r="BX145" s="185"/>
      <c r="BY145" s="185"/>
      <c r="BZ145" s="185"/>
      <c r="CA145" s="185"/>
      <c r="CB145" s="185"/>
      <c r="CC145" s="185"/>
      <c r="CD145" s="185"/>
      <c r="CE145" s="185"/>
      <c r="CF145" s="185"/>
      <c r="CG145" s="185"/>
      <c r="CH145" s="185"/>
      <c r="CI145" s="185"/>
      <c r="CJ145" s="185"/>
      <c r="CK145" s="185"/>
      <c r="CL145" s="185"/>
      <c r="CM145" s="185"/>
      <c r="CN145" s="55"/>
      <c r="CO145" s="55"/>
      <c r="CP145" s="55"/>
      <c r="CQ145" s="55"/>
      <c r="CR145" s="185"/>
      <c r="CS145" s="185"/>
      <c r="CT145" s="185"/>
      <c r="CU145" s="185"/>
      <c r="CV145" s="185"/>
      <c r="CW145" s="185"/>
      <c r="CX145" s="185"/>
    </row>
    <row r="146" spans="12:102" ht="15" customHeight="1" x14ac:dyDescent="0.25">
      <c r="L146" s="63"/>
      <c r="W146" s="307"/>
      <c r="Y146" s="64"/>
      <c r="AC146" s="64"/>
      <c r="AE146" s="47"/>
      <c r="BB146" s="283"/>
      <c r="BC146" s="267"/>
      <c r="BD146" s="47"/>
      <c r="BF146" s="47"/>
      <c r="BI146" s="47"/>
      <c r="BJ146" s="47"/>
      <c r="BK146" s="47"/>
      <c r="BL146" s="47"/>
      <c r="BM146" s="47"/>
      <c r="BN146" s="47"/>
      <c r="BO146" s="47"/>
      <c r="BP146" s="47"/>
      <c r="BQ146" s="47"/>
      <c r="BR146" s="47"/>
      <c r="BS146" s="47"/>
      <c r="BT146" s="47"/>
      <c r="BU146" s="47"/>
      <c r="BV146" s="185"/>
      <c r="CB146" s="185"/>
      <c r="CC146" s="185"/>
      <c r="CD146" s="185"/>
      <c r="CE146" s="185"/>
      <c r="CF146" s="185"/>
      <c r="CG146" s="185"/>
      <c r="CH146" s="185"/>
      <c r="CI146" s="185"/>
      <c r="CJ146" s="185"/>
      <c r="CK146" s="185"/>
      <c r="CL146" s="185"/>
      <c r="CM146" s="185"/>
      <c r="CN146" s="55"/>
      <c r="CO146" s="55"/>
      <c r="CP146" s="55"/>
      <c r="CQ146" s="55"/>
      <c r="CR146" s="185"/>
      <c r="CS146" s="185"/>
      <c r="CT146" s="185"/>
      <c r="CU146" s="185"/>
      <c r="CV146" s="185"/>
      <c r="CW146" s="185"/>
      <c r="CX146" s="185"/>
    </row>
    <row r="147" spans="12:102" ht="15" customHeight="1" x14ac:dyDescent="0.25">
      <c r="L147" s="63"/>
      <c r="W147" s="307"/>
      <c r="Y147" s="64"/>
      <c r="AC147" s="64"/>
      <c r="BB147" s="283"/>
      <c r="BC147" s="267"/>
      <c r="BD147" s="47"/>
      <c r="BF147" s="47"/>
      <c r="BI147" s="47"/>
      <c r="BJ147" s="47"/>
      <c r="BK147" s="47"/>
      <c r="BL147" s="47"/>
      <c r="BM147" s="47"/>
      <c r="BN147" s="47"/>
      <c r="BO147" s="47"/>
      <c r="BP147" s="47"/>
      <c r="BQ147" s="47"/>
      <c r="BR147" s="47"/>
      <c r="BS147" s="47"/>
      <c r="BT147" s="185"/>
      <c r="BU147" s="185"/>
      <c r="BV147" s="185"/>
      <c r="CC147" s="185"/>
      <c r="CD147" s="185"/>
      <c r="CE147" s="185"/>
      <c r="CF147" s="185"/>
      <c r="CG147" s="185"/>
      <c r="CH147" s="185"/>
      <c r="CI147" s="185"/>
      <c r="CJ147" s="185"/>
      <c r="CK147" s="185"/>
      <c r="CL147" s="185"/>
      <c r="CM147" s="185"/>
      <c r="CN147" s="55"/>
      <c r="CO147" s="55"/>
      <c r="CP147" s="55"/>
      <c r="CQ147" s="55"/>
      <c r="CR147" s="185"/>
      <c r="CS147" s="185"/>
      <c r="CT147" s="185"/>
      <c r="CU147" s="185"/>
      <c r="CV147" s="185"/>
      <c r="CW147" s="185"/>
      <c r="CX147" s="185"/>
    </row>
    <row r="148" spans="12:102" ht="15" customHeight="1" x14ac:dyDescent="0.25">
      <c r="L148" s="63"/>
      <c r="W148" s="307"/>
      <c r="Y148" s="64"/>
      <c r="AC148" s="64"/>
      <c r="BC148" s="267"/>
      <c r="BD148" s="47"/>
      <c r="BF148" s="47"/>
      <c r="BI148" s="47"/>
      <c r="BJ148" s="67"/>
      <c r="BK148" s="67"/>
      <c r="BL148" s="67"/>
      <c r="BM148" s="185"/>
      <c r="BN148" s="185"/>
      <c r="BO148" s="185"/>
      <c r="BP148" s="185"/>
      <c r="BQ148" s="47"/>
      <c r="BR148" s="47"/>
      <c r="BS148" s="47"/>
      <c r="BT148" s="185"/>
      <c r="BU148" s="185"/>
      <c r="BV148" s="185"/>
      <c r="CC148" s="185"/>
      <c r="CD148" s="185"/>
      <c r="CE148" s="185"/>
      <c r="CF148" s="185"/>
      <c r="CG148" s="185"/>
      <c r="CH148" s="185"/>
      <c r="CI148" s="185"/>
      <c r="CJ148" s="185"/>
      <c r="CK148" s="185"/>
      <c r="CL148" s="185"/>
      <c r="CM148" s="185"/>
      <c r="CN148" s="55"/>
      <c r="CO148" s="55"/>
      <c r="CP148" s="55"/>
      <c r="CQ148" s="55"/>
      <c r="CR148" s="185"/>
      <c r="CS148" s="185"/>
      <c r="CT148" s="185"/>
      <c r="CU148" s="185"/>
      <c r="CV148" s="185"/>
      <c r="CW148" s="185"/>
      <c r="CX148" s="185"/>
    </row>
    <row r="149" spans="12:102" ht="15" customHeight="1" x14ac:dyDescent="0.25">
      <c r="L149" s="63"/>
      <c r="W149" s="307"/>
      <c r="Y149" s="64"/>
      <c r="AC149" s="64"/>
      <c r="BC149" s="267"/>
      <c r="BD149" s="47"/>
      <c r="BF149" s="47"/>
      <c r="BI149" s="47"/>
      <c r="BJ149" s="67"/>
      <c r="BK149" s="67"/>
      <c r="BL149" s="67"/>
      <c r="BM149" s="185"/>
      <c r="BN149" s="185"/>
      <c r="BO149" s="185"/>
      <c r="BP149" s="185"/>
      <c r="BQ149" s="185"/>
      <c r="BR149" s="47"/>
      <c r="BS149" s="47"/>
      <c r="BT149" s="185"/>
      <c r="BU149" s="185"/>
      <c r="BV149" s="185"/>
      <c r="CC149" s="185"/>
      <c r="CD149" s="185"/>
      <c r="CF149" s="185"/>
      <c r="CG149" s="185"/>
      <c r="CH149" s="185"/>
      <c r="CI149" s="185"/>
      <c r="CJ149" s="185"/>
      <c r="CK149" s="185"/>
      <c r="CL149" s="185"/>
      <c r="CM149" s="185"/>
      <c r="CN149" s="55"/>
      <c r="CO149" s="55"/>
      <c r="CP149" s="55"/>
      <c r="CQ149" s="55"/>
    </row>
    <row r="150" spans="12:102" ht="15" customHeight="1" x14ac:dyDescent="0.25">
      <c r="L150" s="63"/>
      <c r="W150" s="307"/>
      <c r="Y150" s="64"/>
      <c r="AC150" s="64"/>
      <c r="BC150" s="267"/>
      <c r="BD150" s="47"/>
      <c r="BF150" s="47"/>
      <c r="BI150" s="47"/>
      <c r="BJ150" s="185"/>
      <c r="BK150" s="185"/>
      <c r="BL150" s="185"/>
      <c r="BM150" s="185"/>
      <c r="BN150" s="185"/>
      <c r="BO150" s="185"/>
      <c r="BP150" s="185"/>
      <c r="BQ150" s="185"/>
      <c r="BR150" s="47"/>
      <c r="BS150" s="47"/>
      <c r="BT150" s="185"/>
      <c r="BU150" s="185"/>
      <c r="BV150" s="185"/>
      <c r="CC150" s="185"/>
      <c r="CD150" s="185"/>
      <c r="CF150" s="185"/>
      <c r="CG150" s="185"/>
      <c r="CH150" s="185"/>
      <c r="CI150" s="185"/>
      <c r="CJ150" s="185"/>
      <c r="CK150" s="185"/>
      <c r="CL150" s="185"/>
      <c r="CM150" s="185"/>
      <c r="CN150" s="55"/>
      <c r="CO150" s="55"/>
      <c r="CP150" s="55"/>
      <c r="CQ150" s="55"/>
    </row>
    <row r="151" spans="12:102" ht="15" customHeight="1" x14ac:dyDescent="0.25">
      <c r="L151" s="63"/>
      <c r="W151" s="307"/>
      <c r="Y151" s="64"/>
      <c r="AC151" s="64"/>
      <c r="BC151" s="267"/>
      <c r="BD151" s="47"/>
      <c r="BF151" s="47"/>
      <c r="BI151" s="47"/>
      <c r="BJ151" s="185"/>
      <c r="BK151" s="185"/>
      <c r="BL151" s="185"/>
      <c r="BM151" s="185"/>
      <c r="BN151" s="185"/>
      <c r="BO151" s="185"/>
      <c r="BP151" s="185"/>
      <c r="BQ151" s="185"/>
      <c r="BR151" s="47"/>
      <c r="BS151" s="47"/>
      <c r="BT151" s="185"/>
      <c r="BU151" s="185"/>
      <c r="BV151" s="185"/>
      <c r="CC151" s="185"/>
      <c r="CD151" s="185"/>
      <c r="CF151" s="185"/>
      <c r="CG151" s="185"/>
      <c r="CH151" s="185"/>
      <c r="CI151" s="185"/>
      <c r="CJ151" s="185"/>
      <c r="CK151" s="185"/>
      <c r="CL151" s="185"/>
      <c r="CM151" s="185"/>
      <c r="CN151" s="55"/>
      <c r="CO151" s="55"/>
      <c r="CP151" s="55"/>
      <c r="CQ151" s="55"/>
    </row>
    <row r="152" spans="12:102" ht="15" customHeight="1" x14ac:dyDescent="0.25">
      <c r="L152" s="63"/>
      <c r="W152" s="307"/>
      <c r="Y152" s="64"/>
      <c r="AC152" s="64"/>
      <c r="BC152" s="267"/>
      <c r="BD152" s="47"/>
      <c r="BF152" s="47"/>
      <c r="BI152" s="67"/>
      <c r="BJ152" s="185"/>
      <c r="BK152" s="185"/>
      <c r="BL152" s="185"/>
      <c r="BM152" s="185"/>
      <c r="BN152" s="185"/>
      <c r="BO152" s="185"/>
      <c r="BP152" s="185"/>
      <c r="BQ152" s="185"/>
      <c r="BR152" s="47"/>
      <c r="BS152" s="47"/>
      <c r="BT152" s="185"/>
      <c r="BU152" s="185"/>
      <c r="CC152" s="185"/>
      <c r="CD152" s="185"/>
      <c r="CF152" s="185"/>
      <c r="CG152" s="185"/>
      <c r="CH152" s="185"/>
      <c r="CI152" s="185"/>
      <c r="CJ152" s="185"/>
      <c r="CK152" s="185"/>
      <c r="CL152" s="185"/>
      <c r="CM152" s="185"/>
      <c r="CN152" s="55"/>
      <c r="CO152" s="55"/>
      <c r="CP152" s="55"/>
      <c r="CQ152" s="55"/>
    </row>
    <row r="153" spans="12:102" ht="15" customHeight="1" x14ac:dyDescent="0.25">
      <c r="L153" s="63"/>
      <c r="W153" s="307"/>
      <c r="Y153" s="64"/>
      <c r="AC153" s="64"/>
      <c r="BC153" s="267"/>
      <c r="BD153" s="47"/>
      <c r="BF153" s="47"/>
      <c r="BI153" s="67"/>
      <c r="BJ153" s="185"/>
      <c r="BK153" s="185"/>
      <c r="BL153" s="185"/>
      <c r="BM153" s="185"/>
      <c r="BN153" s="185"/>
      <c r="BO153" s="185"/>
      <c r="BP153" s="185"/>
      <c r="BQ153" s="185"/>
      <c r="BR153" s="185"/>
      <c r="BS153" s="47"/>
      <c r="BT153" s="185"/>
      <c r="BU153" s="185"/>
      <c r="CC153" s="185"/>
      <c r="CD153" s="185"/>
      <c r="CF153" s="185"/>
      <c r="CG153" s="185"/>
      <c r="CM153" s="185"/>
      <c r="CN153" s="55"/>
      <c r="CO153" s="55"/>
      <c r="CP153" s="55"/>
      <c r="CQ153" s="55"/>
    </row>
    <row r="154" spans="12:102" ht="15" customHeight="1" x14ac:dyDescent="0.25">
      <c r="L154" s="63"/>
      <c r="W154" s="307"/>
      <c r="Y154" s="64"/>
      <c r="AC154" s="64"/>
      <c r="BC154" s="267"/>
      <c r="BD154" s="47"/>
      <c r="BF154" s="47"/>
      <c r="BI154" s="67"/>
      <c r="BJ154" s="185"/>
      <c r="BK154" s="185"/>
      <c r="BL154" s="185"/>
      <c r="BM154" s="185"/>
      <c r="BN154" s="185"/>
      <c r="BO154" s="185"/>
      <c r="BP154" s="185"/>
      <c r="BQ154" s="185"/>
      <c r="BR154" s="185"/>
      <c r="BS154" s="47"/>
      <c r="BT154" s="185"/>
      <c r="BU154" s="185"/>
      <c r="CC154" s="185"/>
      <c r="CD154" s="185"/>
      <c r="CF154" s="185"/>
      <c r="CG154" s="185"/>
      <c r="CN154" s="55"/>
      <c r="CO154" s="55"/>
      <c r="CP154" s="55"/>
      <c r="CQ154" s="55"/>
    </row>
    <row r="155" spans="12:102" ht="15" customHeight="1" x14ac:dyDescent="0.25">
      <c r="W155" s="307"/>
      <c r="Y155" s="64"/>
      <c r="AC155" s="64"/>
      <c r="BC155" s="267"/>
      <c r="BD155" s="47"/>
      <c r="BF155" s="47"/>
      <c r="BI155" s="185"/>
      <c r="BJ155" s="185"/>
      <c r="BK155" s="185"/>
      <c r="BL155" s="185"/>
      <c r="BM155" s="185"/>
      <c r="BN155" s="185"/>
      <c r="BO155" s="185"/>
      <c r="BP155" s="185"/>
      <c r="BQ155" s="185"/>
      <c r="BR155" s="185"/>
      <c r="BS155" s="47"/>
      <c r="BT155" s="185"/>
      <c r="BU155" s="185"/>
      <c r="CC155" s="185"/>
      <c r="CD155" s="185"/>
      <c r="CN155" s="55"/>
      <c r="CO155" s="55"/>
      <c r="CP155" s="185"/>
      <c r="CQ155" s="185"/>
    </row>
    <row r="156" spans="12:102" ht="15" customHeight="1" x14ac:dyDescent="0.25">
      <c r="W156" s="307"/>
      <c r="Y156" s="64"/>
      <c r="AC156" s="64"/>
      <c r="BC156" s="267"/>
      <c r="BD156" s="47"/>
      <c r="BF156" s="47"/>
      <c r="BI156" s="185"/>
      <c r="BJ156" s="185"/>
      <c r="BK156" s="185"/>
      <c r="BL156" s="185"/>
      <c r="BM156" s="185"/>
      <c r="BN156" s="185"/>
      <c r="BO156" s="185"/>
      <c r="BP156" s="185"/>
      <c r="BQ156" s="185"/>
      <c r="BR156" s="185"/>
      <c r="BS156" s="47"/>
      <c r="BT156" s="185"/>
      <c r="BU156" s="185"/>
      <c r="CC156" s="185"/>
      <c r="CD156" s="185"/>
      <c r="CN156" s="55"/>
      <c r="CO156" s="55"/>
      <c r="CP156" s="185"/>
      <c r="CQ156" s="185"/>
    </row>
    <row r="157" spans="12:102" ht="15" customHeight="1" x14ac:dyDescent="0.25">
      <c r="W157" s="307"/>
      <c r="Y157" s="64"/>
      <c r="AC157" s="64"/>
      <c r="BC157" s="267"/>
      <c r="BD157" s="47"/>
      <c r="BF157" s="47"/>
      <c r="BI157" s="185"/>
      <c r="BJ157" s="185"/>
      <c r="BK157" s="185"/>
      <c r="BL157" s="185"/>
      <c r="BM157" s="185"/>
      <c r="BN157" s="185"/>
      <c r="BO157" s="185"/>
      <c r="BP157" s="185"/>
      <c r="BQ157" s="185"/>
      <c r="BR157" s="185"/>
      <c r="BS157" s="47"/>
      <c r="BT157" s="185"/>
      <c r="BU157" s="185"/>
      <c r="CN157" s="47"/>
      <c r="CO157" s="55"/>
      <c r="CP157" s="185"/>
      <c r="CQ157" s="185"/>
    </row>
    <row r="158" spans="12:102" ht="15" customHeight="1" x14ac:dyDescent="0.25">
      <c r="W158" s="307"/>
      <c r="Y158" s="64"/>
      <c r="AC158" s="64"/>
      <c r="BC158" s="267"/>
      <c r="BD158" s="47"/>
      <c r="BF158" s="47"/>
      <c r="BI158" s="185"/>
      <c r="BJ158" s="185"/>
      <c r="BK158" s="185"/>
      <c r="BL158" s="185"/>
      <c r="BM158" s="185"/>
      <c r="BN158" s="185"/>
      <c r="BO158" s="185"/>
      <c r="BP158" s="185"/>
      <c r="BQ158" s="185"/>
      <c r="BR158" s="185"/>
      <c r="BS158" s="185"/>
      <c r="BT158" s="185"/>
      <c r="BU158" s="185"/>
      <c r="CN158" s="185"/>
      <c r="CO158" s="185"/>
      <c r="CP158" s="185"/>
      <c r="CQ158" s="185"/>
    </row>
    <row r="159" spans="12:102" ht="15" customHeight="1" x14ac:dyDescent="0.25">
      <c r="W159" s="307"/>
      <c r="Y159" s="64"/>
      <c r="AC159" s="64"/>
      <c r="BC159" s="267"/>
      <c r="BD159" s="47"/>
      <c r="BF159" s="47"/>
      <c r="BI159" s="185"/>
      <c r="BJ159" s="185"/>
      <c r="BK159" s="185"/>
      <c r="BL159" s="185"/>
      <c r="BM159" s="185"/>
      <c r="BN159" s="185"/>
      <c r="BO159" s="185"/>
      <c r="BP159" s="185"/>
      <c r="BQ159" s="185"/>
      <c r="BR159" s="185"/>
      <c r="BS159" s="185"/>
      <c r="BT159" s="185"/>
      <c r="BU159" s="185"/>
      <c r="CN159" s="185"/>
      <c r="CO159" s="185"/>
      <c r="CP159" s="185"/>
      <c r="CQ159" s="185"/>
    </row>
    <row r="160" spans="12:102" ht="15" customHeight="1" x14ac:dyDescent="0.25">
      <c r="W160" s="307"/>
      <c r="Y160" s="64"/>
      <c r="AC160" s="64"/>
      <c r="BC160" s="268"/>
      <c r="BI160" s="185"/>
      <c r="BJ160" s="185"/>
      <c r="BK160" s="185"/>
      <c r="BL160" s="185"/>
      <c r="BM160" s="185"/>
      <c r="BN160" s="185"/>
      <c r="BO160" s="185"/>
      <c r="BP160" s="185"/>
      <c r="BQ160" s="185"/>
      <c r="BR160" s="185"/>
      <c r="BS160" s="185"/>
      <c r="BT160" s="185"/>
      <c r="BU160" s="185"/>
      <c r="CN160" s="185"/>
      <c r="CO160" s="185"/>
      <c r="CP160" s="185"/>
      <c r="CQ160" s="185"/>
    </row>
    <row r="161" spans="23:95" ht="15" customHeight="1" x14ac:dyDescent="0.25">
      <c r="W161" s="307"/>
      <c r="Y161" s="64"/>
      <c r="AC161" s="64"/>
      <c r="BC161" s="268"/>
      <c r="BI161" s="185"/>
      <c r="BJ161" s="185"/>
      <c r="BK161" s="185"/>
      <c r="BL161" s="185"/>
      <c r="BM161" s="185"/>
      <c r="BN161" s="185"/>
      <c r="BO161" s="185"/>
      <c r="BP161" s="185"/>
      <c r="BQ161" s="185"/>
      <c r="BR161" s="185"/>
      <c r="BS161" s="185"/>
      <c r="BT161" s="185"/>
      <c r="BU161" s="185"/>
      <c r="CN161" s="185"/>
      <c r="CO161" s="185"/>
      <c r="CP161" s="185"/>
      <c r="CQ161" s="185"/>
    </row>
    <row r="162" spans="23:95" ht="15" customHeight="1" x14ac:dyDescent="0.25">
      <c r="BI162" s="185"/>
      <c r="BJ162" s="185"/>
      <c r="BK162" s="185"/>
      <c r="BL162" s="185"/>
      <c r="BM162" s="185"/>
      <c r="BN162" s="185"/>
      <c r="BO162" s="185"/>
      <c r="BP162" s="185"/>
      <c r="BQ162" s="185"/>
      <c r="BR162" s="185"/>
      <c r="BS162" s="185"/>
      <c r="CN162" s="185"/>
      <c r="CO162" s="185"/>
      <c r="CP162" s="185"/>
      <c r="CQ162" s="185"/>
    </row>
    <row r="163" spans="23:95" ht="15" customHeight="1" x14ac:dyDescent="0.25">
      <c r="BI163" s="185"/>
      <c r="BQ163" s="185"/>
      <c r="BR163" s="185"/>
      <c r="BS163" s="185"/>
      <c r="CN163" s="185"/>
      <c r="CO163" s="185"/>
      <c r="CP163" s="185"/>
      <c r="CQ163" s="185"/>
    </row>
    <row r="164" spans="23:95" ht="15" customHeight="1" x14ac:dyDescent="0.25">
      <c r="BI164" s="185"/>
      <c r="BR164" s="185"/>
      <c r="BS164" s="185"/>
      <c r="CN164" s="185"/>
      <c r="CO164" s="185"/>
      <c r="CP164" s="185"/>
      <c r="CQ164" s="185"/>
    </row>
    <row r="165" spans="23:95" ht="15" customHeight="1" x14ac:dyDescent="0.25">
      <c r="BI165" s="185"/>
      <c r="BR165" s="185"/>
      <c r="BS165" s="185"/>
      <c r="CN165" s="185"/>
      <c r="CO165" s="185"/>
      <c r="CP165" s="185"/>
      <c r="CQ165" s="185"/>
    </row>
    <row r="166" spans="23:95" ht="15" customHeight="1" x14ac:dyDescent="0.25">
      <c r="BI166" s="185"/>
      <c r="BR166" s="185"/>
      <c r="BS166" s="185"/>
      <c r="CN166" s="185"/>
      <c r="CO166" s="185"/>
      <c r="CP166" s="185"/>
      <c r="CQ166" s="185"/>
    </row>
    <row r="167" spans="23:95" ht="15" customHeight="1" x14ac:dyDescent="0.25">
      <c r="BI167" s="185"/>
      <c r="BR167" s="185"/>
      <c r="BS167" s="185"/>
      <c r="CN167" s="185"/>
      <c r="CO167" s="185"/>
      <c r="CP167" s="185"/>
      <c r="CQ167" s="185"/>
    </row>
    <row r="168" spans="23:95" ht="15" customHeight="1" x14ac:dyDescent="0.25">
      <c r="BS168" s="185"/>
      <c r="CN168" s="185"/>
      <c r="CO168" s="185"/>
      <c r="CP168" s="185"/>
      <c r="CQ168" s="185"/>
    </row>
    <row r="169" spans="23:95" ht="15" customHeight="1" x14ac:dyDescent="0.25">
      <c r="BS169" s="185"/>
      <c r="CN169" s="185"/>
      <c r="CO169" s="185"/>
      <c r="CP169" s="185"/>
      <c r="CQ169" s="185"/>
    </row>
    <row r="170" spans="23:95" ht="15" customHeight="1" x14ac:dyDescent="0.25">
      <c r="BS170" s="185"/>
      <c r="CN170" s="185"/>
      <c r="CO170" s="185"/>
    </row>
    <row r="171" spans="23:95" ht="15" customHeight="1" x14ac:dyDescent="0.25">
      <c r="BS171" s="185"/>
      <c r="CN171" s="185"/>
      <c r="CO171" s="185"/>
    </row>
    <row r="172" spans="23:95" ht="15" customHeight="1" x14ac:dyDescent="0.25">
      <c r="BS172" s="185"/>
      <c r="CN172" s="185"/>
      <c r="CO172" s="185"/>
    </row>
  </sheetData>
  <autoFilter ref="A1:BF67" xr:uid="{00000000-0009-0000-0000-000005000000}">
    <filterColumn colId="11" showButton="0"/>
    <filterColumn colId="14" showButton="0"/>
    <filterColumn colId="16" showButton="0"/>
    <filterColumn colId="19" showButton="0"/>
    <filterColumn colId="23" showButton="0"/>
    <filterColumn colId="27" showButton="0"/>
    <filterColumn colId="31" showButton="0"/>
    <filterColumn colId="36" showButton="0"/>
    <filterColumn colId="40" showButton="0"/>
    <filterColumn colId="43" showButton="0"/>
  </autoFilter>
  <sortState xmlns:xlrd2="http://schemas.microsoft.com/office/spreadsheetml/2017/richdata2" ref="C3:BF72">
    <sortCondition ref="I3:I72"/>
  </sortState>
  <mergeCells count="102">
    <mergeCell ref="BN1:BN2"/>
    <mergeCell ref="BO1:BO2"/>
    <mergeCell ref="BP1:BP2"/>
    <mergeCell ref="BQ1:BQ2"/>
    <mergeCell ref="BR1:BR2"/>
    <mergeCell ref="BJ1:BJ2"/>
    <mergeCell ref="BK1:BK2"/>
    <mergeCell ref="BL1:BL2"/>
    <mergeCell ref="BM1:BM2"/>
    <mergeCell ref="CZ1:CZ2"/>
    <mergeCell ref="AF71:AF72"/>
    <mergeCell ref="L75:L76"/>
    <mergeCell ref="S75:S76"/>
    <mergeCell ref="AT1:AT2"/>
    <mergeCell ref="AU1:AU2"/>
    <mergeCell ref="AB1:AC1"/>
    <mergeCell ref="AD1:AD2"/>
    <mergeCell ref="AE1:AE2"/>
    <mergeCell ref="CG1:CG2"/>
    <mergeCell ref="CH1:CH2"/>
    <mergeCell ref="CI1:CI2"/>
    <mergeCell ref="CJ1:CJ2"/>
    <mergeCell ref="CK1:CK2"/>
    <mergeCell ref="V1:V2"/>
    <mergeCell ref="W1:W2"/>
    <mergeCell ref="S1:S2"/>
    <mergeCell ref="T1:U1"/>
    <mergeCell ref="O1:P1"/>
    <mergeCell ref="AN1:AN2"/>
    <mergeCell ref="AO1:AP1"/>
    <mergeCell ref="AQ1:AQ2"/>
    <mergeCell ref="AR1:AS1"/>
    <mergeCell ref="L1:M1"/>
    <mergeCell ref="A1:A2"/>
    <mergeCell ref="B1:B2"/>
    <mergeCell ref="C1:C2"/>
    <mergeCell ref="D1:D2"/>
    <mergeCell ref="E1:E2"/>
    <mergeCell ref="J1:J2"/>
    <mergeCell ref="G1:G2"/>
    <mergeCell ref="H1:H2"/>
    <mergeCell ref="I1:I2"/>
    <mergeCell ref="F1:F2"/>
    <mergeCell ref="N1:N2"/>
    <mergeCell ref="AF1:AG1"/>
    <mergeCell ref="AH1:AH2"/>
    <mergeCell ref="AI1:AI2"/>
    <mergeCell ref="AJ1:AJ2"/>
    <mergeCell ref="AK1:AL1"/>
    <mergeCell ref="AM1:AM2"/>
    <mergeCell ref="X1:Y1"/>
    <mergeCell ref="Z1:Z2"/>
    <mergeCell ref="AA1:AA2"/>
    <mergeCell ref="Q1:R1"/>
    <mergeCell ref="BC1:BC2"/>
    <mergeCell ref="BD1:BD2"/>
    <mergeCell ref="BE1:BE2"/>
    <mergeCell ref="BF1:BF2"/>
    <mergeCell ref="AV1:AV2"/>
    <mergeCell ref="AW1:AW2"/>
    <mergeCell ref="AX1:AX2"/>
    <mergeCell ref="AY1:AY2"/>
    <mergeCell ref="AZ1:AZ2"/>
    <mergeCell ref="BA1:BA2"/>
    <mergeCell ref="CX1:CX2"/>
    <mergeCell ref="CY1:CY2"/>
    <mergeCell ref="CM1:CM2"/>
    <mergeCell ref="CN1:CN2"/>
    <mergeCell ref="CR1:CR2"/>
    <mergeCell ref="CS1:CS2"/>
    <mergeCell ref="CT1:CT2"/>
    <mergeCell ref="CO1:CO2"/>
    <mergeCell ref="A19:A33"/>
    <mergeCell ref="CL1:CL2"/>
    <mergeCell ref="BY1:BY2"/>
    <mergeCell ref="BZ1:BZ2"/>
    <mergeCell ref="CA1:CA2"/>
    <mergeCell ref="CB1:CB2"/>
    <mergeCell ref="CD1:CD2"/>
    <mergeCell ref="CU1:CU2"/>
    <mergeCell ref="CV1:CV2"/>
    <mergeCell ref="CW1:CW2"/>
    <mergeCell ref="A3:A18"/>
    <mergeCell ref="CC1:CC2"/>
    <mergeCell ref="BV1:BV2"/>
    <mergeCell ref="BW1:BW2"/>
    <mergeCell ref="BX1:BX2"/>
    <mergeCell ref="BB1:BB2"/>
    <mergeCell ref="A34:A50"/>
    <mergeCell ref="A51:A63"/>
    <mergeCell ref="A64:A67"/>
    <mergeCell ref="BD83:BF83"/>
    <mergeCell ref="M75:M76"/>
    <mergeCell ref="N75:N76"/>
    <mergeCell ref="I71:J71"/>
    <mergeCell ref="M71:M72"/>
    <mergeCell ref="N71:N72"/>
    <mergeCell ref="M73:M74"/>
    <mergeCell ref="N73:N74"/>
    <mergeCell ref="U70:V70"/>
    <mergeCell ref="AO70:AP70"/>
    <mergeCell ref="AF78:AF79"/>
  </mergeCells>
  <conditionalFormatting sqref="K3:K67">
    <cfRule type="cellIs" dxfId="51" priority="154" operator="equal">
      <formula>"Escalated( مصعدة)"</formula>
    </cfRule>
    <cfRule type="cellIs" dxfId="50" priority="158" operator="equal">
      <formula>"24 Hours"</formula>
    </cfRule>
    <cfRule type="cellIs" dxfId="49" priority="159" operator="equal">
      <formula>"48 Hours"</formula>
    </cfRule>
    <cfRule type="cellIs" dxfId="48" priority="160" operator="equal">
      <formula>"72 Hours"</formula>
    </cfRule>
    <cfRule type="cellIs" dxfId="47" priority="161" operator="equal">
      <formula>"More than 72 Hours"</formula>
    </cfRule>
  </conditionalFormatting>
  <conditionalFormatting sqref="K4:K67">
    <cfRule type="cellIs" dxfId="46" priority="181" operator="equal">
      <formula>"More than 72 hours"</formula>
    </cfRule>
  </conditionalFormatting>
  <conditionalFormatting sqref="BA3:BA67">
    <cfRule type="cellIs" dxfId="45" priority="22" operator="equal">
      <formula>1</formula>
    </cfRule>
  </conditionalFormatting>
  <conditionalFormatting sqref="BD1:BD69">
    <cfRule type="cellIs" dxfId="43" priority="157" stopIfTrue="1" operator="equal">
      <formula>"Satisfied"</formula>
    </cfRule>
  </conditionalFormatting>
  <conditionalFormatting sqref="BD70:BD83 BD85:BD87 BD99:BD130 BD137:BD1048576">
    <cfRule type="cellIs" dxfId="41" priority="150" stopIfTrue="1" operator="equal">
      <formula>"Satisfied"</formula>
    </cfRule>
  </conditionalFormatting>
  <conditionalFormatting sqref="BE3:BE67">
    <cfRule type="cellIs" dxfId="38" priority="151" operator="equal">
      <formula>"Patient"</formula>
    </cfRule>
    <cfRule type="cellIs" dxfId="37" priority="152" operator="equal">
      <formula>"Hospital"</formula>
    </cfRule>
  </conditionalFormatting>
  <conditionalFormatting sqref="BI97">
    <cfRule type="cellIs" dxfId="36" priority="178" operator="equal">
      <formula>"Dissatisfied"</formula>
    </cfRule>
    <cfRule type="cellIs" dxfId="35" priority="179" operator="equal">
      <formula>"Neutral"</formula>
    </cfRule>
    <cfRule type="cellIs" dxfId="34" priority="180" operator="equal">
      <formula>"Satisfied"</formula>
    </cfRule>
  </conditionalFormatting>
  <conditionalFormatting sqref="BR3:BR5">
    <cfRule type="cellIs" dxfId="33" priority="1" operator="equal">
      <formula>"Escalated( مصعدة)"</formula>
    </cfRule>
    <cfRule type="cellIs" dxfId="32" priority="2" operator="equal">
      <formula>"24 Hours"</formula>
    </cfRule>
    <cfRule type="cellIs" dxfId="31" priority="3" operator="equal">
      <formula>"48 Hours"</formula>
    </cfRule>
    <cfRule type="cellIs" dxfId="30" priority="4" operator="equal">
      <formula>"72 Hours"</formula>
    </cfRule>
    <cfRule type="cellIs" dxfId="29" priority="5" operator="equal">
      <formula>"More than 72 Hours"</formula>
    </cfRule>
    <cfRule type="cellIs" dxfId="28" priority="6" operator="equal">
      <formula>"More than 72 hours"</formula>
    </cfRule>
  </conditionalFormatting>
  <conditionalFormatting sqref="BS3">
    <cfRule type="cellIs" dxfId="27" priority="143" operator="equal">
      <formula>"More than 72 hours"</formula>
    </cfRule>
  </conditionalFormatting>
  <conditionalFormatting sqref="BS3:BS4">
    <cfRule type="cellIs" dxfId="26" priority="134" operator="equal">
      <formula>"24 Hours"</formula>
    </cfRule>
    <cfRule type="cellIs" dxfId="25" priority="135" operator="equal">
      <formula>"24 Hours "</formula>
    </cfRule>
    <cfRule type="cellIs" dxfId="23" priority="138" operator="equal">
      <formula>"Escalated( مصعدة)"</formula>
    </cfRule>
    <cfRule type="cellIs" dxfId="22" priority="142" operator="equal">
      <formula>"More than 72 Hours"</formula>
    </cfRule>
  </conditionalFormatting>
  <conditionalFormatting sqref="BS3:BS10">
    <cfRule type="cellIs" dxfId="21" priority="139" operator="equal">
      <formula>"24 Hours"</formula>
    </cfRule>
    <cfRule type="cellIs" dxfId="20" priority="140" operator="equal">
      <formula>"48 Hours"</formula>
    </cfRule>
    <cfRule type="cellIs" dxfId="19" priority="141" operator="equal">
      <formula>"72 Hours"</formula>
    </cfRule>
  </conditionalFormatting>
  <conditionalFormatting sqref="BS5:BS10">
    <cfRule type="cellIs" dxfId="18" priority="144" operator="equal">
      <formula>"More than 72 hours"</formula>
    </cfRule>
  </conditionalFormatting>
  <conditionalFormatting sqref="CD3:CD16">
    <cfRule type="cellIs" dxfId="17" priority="98" operator="equal">
      <formula>"Escalated( مصعدة)"</formula>
    </cfRule>
    <cfRule type="cellIs" dxfId="16" priority="99" operator="equal">
      <formula>"24 Hours"</formula>
    </cfRule>
    <cfRule type="cellIs" dxfId="15" priority="100" operator="equal">
      <formula>"48 Hours"</formula>
    </cfRule>
    <cfRule type="cellIs" dxfId="14" priority="101" operator="equal">
      <formula>"72 Hours"</formula>
    </cfRule>
    <cfRule type="cellIs" dxfId="13" priority="102" operator="equal">
      <formula>"More than 72 Hours"</formula>
    </cfRule>
    <cfRule type="cellIs" dxfId="12" priority="103" operator="equal">
      <formula>"More than 72 hours"</formula>
    </cfRule>
  </conditionalFormatting>
  <conditionalFormatting sqref="CO3:CO34">
    <cfRule type="cellIs" dxfId="11" priority="93" operator="equal">
      <formula>"Escalated( مصعدة)"</formula>
    </cfRule>
    <cfRule type="cellIs" dxfId="10" priority="94" operator="equal">
      <formula>"24 Hours"</formula>
    </cfRule>
    <cfRule type="cellIs" dxfId="9" priority="95" operator="equal">
      <formula>"48 Hours"</formula>
    </cfRule>
    <cfRule type="cellIs" dxfId="8" priority="96" operator="equal">
      <formula>"72 Hours"</formula>
    </cfRule>
    <cfRule type="cellIs" dxfId="7" priority="97" operator="equal">
      <formula>"More than 72 Hours"</formula>
    </cfRule>
  </conditionalFormatting>
  <conditionalFormatting sqref="CO4:CO34">
    <cfRule type="cellIs" dxfId="6" priority="92" operator="equal">
      <formula>"More than 72 hours"</formula>
    </cfRule>
  </conditionalFormatting>
  <conditionalFormatting sqref="CZ3:CZ18">
    <cfRule type="cellIs" dxfId="5" priority="86" operator="equal">
      <formula>"Escalated( مصعدة)"</formula>
    </cfRule>
    <cfRule type="cellIs" dxfId="4" priority="87" operator="equal">
      <formula>"24 Hours"</formula>
    </cfRule>
    <cfRule type="cellIs" dxfId="3" priority="88" operator="equal">
      <formula>"48 Hours"</formula>
    </cfRule>
    <cfRule type="cellIs" dxfId="2" priority="89" operator="equal">
      <formula>"72 Hours"</formula>
    </cfRule>
    <cfRule type="cellIs" dxfId="1" priority="90" operator="equal">
      <formula>"More than 72 Hours"</formula>
    </cfRule>
    <cfRule type="cellIs" dxfId="0" priority="91" operator="equal">
      <formula>"More than 72 hours"</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56" stopIfTrue="1" operator="equal" id="{BD45DD1A-9C22-4FF8-B9D0-3E2745995776}">
            <xm:f>'[2023 Q4.xlsx]Dropdown'!#REF!</xm:f>
            <x14:dxf>
              <fill>
                <patternFill>
                  <bgColor rgb="FFFFEB9C"/>
                </patternFill>
              </fill>
            </x14:dxf>
          </x14:cfRule>
          <xm:sqref>BD1:BD69</xm:sqref>
        </x14:conditionalFormatting>
        <x14:conditionalFormatting xmlns:xm="http://schemas.microsoft.com/office/excel/2006/main">
          <x14:cfRule type="cellIs" priority="149" stopIfTrue="1" operator="equal" id="{F0A2DFE4-9C0B-42A1-B1FE-EC3F6542343F}">
            <xm:f>'[2023 Q4.xlsx]Dropdown'!#REF!</xm:f>
            <x14:dxf>
              <fill>
                <patternFill>
                  <bgColor rgb="FFFFEB9C"/>
                </patternFill>
              </fill>
            </x14:dxf>
          </x14:cfRule>
          <xm:sqref>BD70:BD83 BD85:BD87 BD99:BD130 BD137:BD1048576</xm:sqref>
        </x14:conditionalFormatting>
        <x14:conditionalFormatting xmlns:xm="http://schemas.microsoft.com/office/excel/2006/main">
          <x14:cfRule type="cellIs" priority="155" stopIfTrue="1" operator="equal" id="{5FFE7145-92AB-4786-A718-7EDECDD876B0}">
            <xm:f>'[2023 Q4.xlsx]Dropdown'!#REF!</xm:f>
            <x14:dxf>
              <fill>
                <patternFill>
                  <bgColor rgb="FFFFC7CE"/>
                </patternFill>
              </fill>
            </x14:dxf>
          </x14:cfRule>
          <xm:sqref>BD1:BF69</xm:sqref>
        </x14:conditionalFormatting>
        <x14:conditionalFormatting xmlns:xm="http://schemas.microsoft.com/office/excel/2006/main">
          <x14:cfRule type="cellIs" priority="148" stopIfTrue="1" operator="equal" id="{55A2B679-1428-450E-BDAC-D31AB40EAC0E}">
            <xm:f>'[2023 Q4.xlsx]Dropdown'!#REF!</xm:f>
            <x14:dxf>
              <fill>
                <patternFill>
                  <bgColor rgb="FFFFC7CE"/>
                </patternFill>
              </fill>
            </x14:dxf>
          </x14:cfRule>
          <xm:sqref>BD70:BF83 BD85:BF87 BD99:BF130 BD137:BF1048576</xm:sqref>
        </x14:conditionalFormatting>
        <x14:conditionalFormatting xmlns:xm="http://schemas.microsoft.com/office/excel/2006/main">
          <x14:cfRule type="cellIs" priority="137" operator="equal" id="{CA39192E-F79D-4D68-9032-3B3DAF6E84A5}">
            <xm:f>Dropdown!$A$1</xm:f>
            <x14:dxf>
              <font>
                <color rgb="FF9C0006"/>
              </font>
              <fill>
                <patternFill>
                  <bgColor rgb="FFFFC7CE"/>
                </patternFill>
              </fill>
            </x14:dxf>
          </x14:cfRule>
          <xm:sqref>BS3:BS4</xm:sqref>
        </x14:conditionalFormatting>
      </x14:conditionalFormattings>
    </ext>
    <ext xmlns:x14="http://schemas.microsoft.com/office/spreadsheetml/2009/9/main" uri="{CCE6A557-97BC-4b89-ADB6-D9C93CAAB3DF}">
      <x14:dataValidations xmlns:xm="http://schemas.microsoft.com/office/excel/2006/main" count="6">
        <x14:dataValidation type="list" allowBlank="1" showInputMessage="1" showErrorMessage="1" xr:uid="{00000000-0002-0000-0500-000000000000}">
          <x14:formula1>
            <xm:f>'C:\Users\n.pr012\OneDrive - Al Hammadi\Patient Experience Department\Final Reports - Complaints Portal\1.1. Complaints Reports\[Complaints Report - 2025.xlsx]DropDown'!#REF!</xm:f>
          </x14:formula1>
          <xm:sqref>AR103 AR91 BS5:BS10</xm:sqref>
        </x14:dataValidation>
        <x14:dataValidation type="list" allowBlank="1" showInputMessage="1" showErrorMessage="1" xr:uid="{00000000-0002-0000-0500-000001000000}">
          <x14:formula1>
            <xm:f>'C:\Users\n.patientrelations03\Desktop\[2023 Q4.xlsx]Dropdown'!#REF!</xm:f>
          </x14:formula1>
          <xm:sqref>K1:K2 BD137:BD1048576 BD99:BD130 BD85:BD87 BD1:BD83 K68:K1048576</xm:sqref>
        </x14:dataValidation>
        <x14:dataValidation type="list" allowBlank="1" showInputMessage="1" showErrorMessage="1" xr:uid="{00000000-0002-0000-0500-000002000000}">
          <x14:formula1>
            <xm:f>Dropdown!$A$1:$A$5</xm:f>
          </x14:formula1>
          <xm:sqref>K3:K67 BS3:BS4 CO3:CO34 CD3:CD16 CZ3:CZ18 BR3:BR5</xm:sqref>
        </x14:dataValidation>
        <x14:dataValidation type="list" allowBlank="1" showInputMessage="1" showErrorMessage="1" xr:uid="{00000000-0002-0000-0500-000003000000}">
          <x14:formula1>
            <xm:f>Dropdown!$J$3:$J$8</xm:f>
          </x14:formula1>
          <xm:sqref>AY3:AY67</xm:sqref>
        </x14:dataValidation>
        <x14:dataValidation type="list" allowBlank="1" showInputMessage="1" showErrorMessage="1" xr:uid="{00000000-0002-0000-0500-000004000000}">
          <x14:formula1>
            <xm:f>Dropdown!$H$3:$H$5</xm:f>
          </x14:formula1>
          <xm:sqref>AX3:AX70</xm:sqref>
        </x14:dataValidation>
        <x14:dataValidation type="list" allowBlank="1" showInputMessage="1" showErrorMessage="1" xr:uid="{00000000-0002-0000-0500-000005000000}">
          <x14:formula1>
            <xm:f>Dropdown!$A$16:$A$17</xm:f>
          </x14:formula1>
          <xm:sqref>BE3:BE67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Dropdown</vt:lpstr>
      <vt:lpstr>AUG 2022 </vt:lpstr>
      <vt:lpstr>SEP 2022 </vt:lpstr>
      <vt:lpstr>OCT 2022</vt:lpstr>
      <vt:lpstr>NOV 2022</vt:lpstr>
      <vt:lpstr>DEC 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Nuzha PR012</dc:creator>
  <cp:lastModifiedBy>Atheer Alqahtani</cp:lastModifiedBy>
  <dcterms:created xsi:type="dcterms:W3CDTF">2026-02-03T09:13:40Z</dcterms:created>
  <dcterms:modified xsi:type="dcterms:W3CDTF">2026-03-17T12:28:12Z</dcterms:modified>
</cp:coreProperties>
</file>